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gatourinc-my.sharepoint.com/personal/sharonthomas_pgatourhq_com/Documents/Documents/- Qualifying/-KFT Open Qualifying/2026/26 KFT OQ Documents/"/>
    </mc:Choice>
  </mc:AlternateContent>
  <xr:revisionPtr revIDLastSave="2" documentId="13_ncr:1_{85C1F9DF-072A-D54F-A6CE-639E6ED8281A}" xr6:coauthVersionLast="47" xr6:coauthVersionMax="47" xr10:uidLastSave="{6EDAC131-A6F9-48C0-9CE0-C44D20D5FDB7}"/>
  <bookViews>
    <workbookView xWindow="-110" yWindow="-110" windowWidth="22780" windowHeight="14540" xr2:uid="{00000000-000D-0000-FFFF-FFFF00000000}"/>
  </bookViews>
  <sheets>
    <sheet name="PGA Section Financial" sheetId="2" r:id="rId1"/>
    <sheet name="Tournament Financial" sheetId="3" r:id="rId2"/>
    <sheet name="Locker Room Invoice" sheetId="4" r:id="rId3"/>
    <sheet name="Non-Members Form" sheetId="1" r:id="rId4"/>
  </sheets>
  <definedNames>
    <definedName name="_xlnm.Print_Area" localSheetId="3">'Non-Members Form'!$A$1:$J$51</definedName>
    <definedName name="_xlnm.Print_Area" localSheetId="0">'PGA Section Financial'!$A$1:$N$67</definedName>
    <definedName name="_xlnm.Print_Area" localSheetId="1">'Tournament Financial'!$A$1:$H$55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H31" i="3"/>
  <c r="H52" i="3"/>
  <c r="H47" i="3"/>
  <c r="H29" i="3"/>
  <c r="H30" i="3"/>
  <c r="H32" i="3"/>
  <c r="H33" i="3" s="1"/>
  <c r="B16" i="4"/>
  <c r="B17" i="4"/>
  <c r="B5" i="4"/>
  <c r="B4" i="4"/>
  <c r="B3" i="4"/>
  <c r="N30" i="2"/>
  <c r="J25" i="2"/>
  <c r="H25" i="2"/>
  <c r="N16" i="2"/>
  <c r="G52" i="3"/>
  <c r="B52" i="3"/>
  <c r="F47" i="3"/>
  <c r="B47" i="3"/>
  <c r="B46" i="3"/>
  <c r="N37" i="2"/>
  <c r="N39" i="2"/>
  <c r="N43" i="2"/>
  <c r="N33" i="2"/>
  <c r="N35" i="2"/>
  <c r="N41" i="2"/>
  <c r="N50" i="2"/>
  <c r="N52" i="2"/>
  <c r="N54" i="2"/>
  <c r="F30" i="3"/>
  <c r="N23" i="2"/>
  <c r="F31" i="3"/>
  <c r="C48" i="3"/>
  <c r="D5" i="1"/>
  <c r="D4" i="1"/>
  <c r="D3" i="1"/>
  <c r="D2" i="1"/>
  <c r="D4" i="3"/>
  <c r="D3" i="3"/>
  <c r="D2" i="3"/>
  <c r="N21" i="2"/>
  <c r="N18" i="2"/>
  <c r="N14" i="2"/>
  <c r="N12" i="2"/>
  <c r="N10" i="2"/>
  <c r="F29" i="3"/>
  <c r="A2" i="3"/>
  <c r="A3" i="3"/>
  <c r="A4" i="3"/>
  <c r="A8" i="3"/>
  <c r="F32" i="3"/>
  <c r="A2" i="1"/>
  <c r="A3" i="1"/>
  <c r="A4" i="1"/>
  <c r="A5" i="1"/>
  <c r="N25" i="2" l="1"/>
  <c r="N58" i="2"/>
  <c r="H36" i="3" s="1"/>
  <c r="H37" i="3" s="1"/>
  <c r="H39" i="3" s="1"/>
  <c r="N45" i="2"/>
  <c r="N60" i="2" s="1"/>
</calcChain>
</file>

<file path=xl/sharedStrings.xml><?xml version="1.0" encoding="utf-8"?>
<sst xmlns="http://schemas.openxmlformats.org/spreadsheetml/2006/main" count="164" uniqueCount="122">
  <si>
    <t>Tournament:</t>
  </si>
  <si>
    <t>Dates:</t>
  </si>
  <si>
    <t>PGA Section:</t>
  </si>
  <si>
    <t>Advance Official(s):</t>
  </si>
  <si>
    <t xml:space="preserve"> </t>
  </si>
  <si>
    <t>A.</t>
  </si>
  <si>
    <t>OPEN QUALIFYING INFORMATION</t>
  </si>
  <si>
    <t># Successful</t>
  </si>
  <si>
    <t># Unsuccessful</t>
  </si>
  <si>
    <t>Total Number</t>
  </si>
  <si>
    <t>Number of PGA TOUR members</t>
  </si>
  <si>
    <t>Number of Korn Ferry Tour members</t>
  </si>
  <si>
    <t>Number of PGA TOUR Champions regular members</t>
  </si>
  <si>
    <t>Number of PGA TOUR Americas members</t>
  </si>
  <si>
    <t>Number of non-member contestants</t>
  </si>
  <si>
    <t>Number of APGA tournament winners</t>
  </si>
  <si>
    <t>TOTALS</t>
  </si>
  <si>
    <t>B.</t>
  </si>
  <si>
    <t>PAYMENT TO PGA TOUR FOR OPEN QUALIFYING ENTRY FEES</t>
  </si>
  <si>
    <t>X</t>
  </si>
  <si>
    <t>Number of unsuccessful PGA TOUR Americas members</t>
  </si>
  <si>
    <t>Number of unsuccessful non-member contestants</t>
  </si>
  <si>
    <t>Number of successful PGA TOUR Americas members</t>
  </si>
  <si>
    <t xml:space="preserve">Number of successful non-member contestants </t>
  </si>
  <si>
    <r>
      <rPr>
        <b/>
        <sz val="10"/>
        <color rgb="FF000000"/>
        <rFont val="Arial"/>
        <family val="2"/>
      </rPr>
      <t>MINUS</t>
    </r>
    <r>
      <rPr>
        <sz val="10"/>
        <color rgb="FF000000"/>
        <rFont val="Arial"/>
        <family val="2"/>
      </rPr>
      <t xml:space="preserve"> - Number of unsuccessful APGA tournament winners</t>
    </r>
  </si>
  <si>
    <t>Total Open Qualifying Fees:</t>
  </si>
  <si>
    <t>C.</t>
  </si>
  <si>
    <t>PAYMENT TO PGA TOUR  FOR SUCCESSFUL QUALIFIERS</t>
  </si>
  <si>
    <t xml:space="preserve">       </t>
  </si>
  <si>
    <t xml:space="preserve">Number of successful APGA tournament winners   </t>
  </si>
  <si>
    <t>Total Tournament Registration Fees:</t>
  </si>
  <si>
    <r>
      <t xml:space="preserve">PGA Section issues check made payable to </t>
    </r>
    <r>
      <rPr>
        <b/>
        <sz val="14"/>
        <color rgb="FF000000"/>
        <rFont val="Arial"/>
        <family val="2"/>
      </rPr>
      <t>PGA TOUR</t>
    </r>
    <r>
      <rPr>
        <sz val="14"/>
        <color indexed="8"/>
        <rFont val="Arial"/>
        <family val="2"/>
      </rPr>
      <t xml:space="preserve"> in the amount of…</t>
    </r>
  </si>
  <si>
    <t>Check is due to PGA TOUR, P.O. Box 1065, Ponte Vedra Beach, FL 32004, Attn.: Accounts Receivable, within 21 days of conclusion of the competition and should include this page.</t>
  </si>
  <si>
    <t>1. INSURANCE:</t>
  </si>
  <si>
    <t>16</t>
  </si>
  <si>
    <t>17</t>
  </si>
  <si>
    <t>18</t>
  </si>
  <si>
    <t>19</t>
  </si>
  <si>
    <t>20</t>
  </si>
  <si>
    <t>35</t>
  </si>
  <si>
    <t>21</t>
  </si>
  <si>
    <t>36</t>
  </si>
  <si>
    <t>22</t>
  </si>
  <si>
    <t>37</t>
  </si>
  <si>
    <t>23</t>
  </si>
  <si>
    <t>38</t>
  </si>
  <si>
    <t>24</t>
  </si>
  <si>
    <t>39</t>
  </si>
  <si>
    <t>25</t>
  </si>
  <si>
    <t>40</t>
  </si>
  <si>
    <t>26</t>
  </si>
  <si>
    <t>41</t>
  </si>
  <si>
    <t>27</t>
  </si>
  <si>
    <t>42</t>
  </si>
  <si>
    <t>28</t>
  </si>
  <si>
    <t>43</t>
  </si>
  <si>
    <t>29</t>
  </si>
  <si>
    <t>44</t>
  </si>
  <si>
    <t>30</t>
  </si>
  <si>
    <t>45</t>
  </si>
  <si>
    <t>2. REGISTRATION ACCOUNTING:</t>
  </si>
  <si>
    <t>Fees</t>
  </si>
  <si>
    <t xml:space="preserve">                Total fees that need to be collected for this tournament:</t>
  </si>
  <si>
    <t>Entry Fee</t>
  </si>
  <si>
    <t>Insurance Fee</t>
  </si>
  <si>
    <t>Locker Room Fee</t>
  </si>
  <si>
    <t>Club Repair Fee</t>
  </si>
  <si>
    <t>Other Fee</t>
  </si>
  <si>
    <t>Total Fees:</t>
  </si>
  <si>
    <t>Player Numbers</t>
  </si>
  <si>
    <r>
      <rPr>
        <b/>
        <i/>
        <sz val="11"/>
        <rFont val="Arial"/>
        <family val="2"/>
      </rPr>
      <t xml:space="preserve">               </t>
    </r>
    <r>
      <rPr>
        <b/>
        <i/>
        <u/>
        <sz val="11"/>
        <rFont val="Arial"/>
        <family val="2"/>
      </rPr>
      <t>Registration collected:</t>
    </r>
  </si>
  <si>
    <t>Field Size</t>
  </si>
  <si>
    <t>Credit Card Payments:</t>
  </si>
  <si>
    <t># of Non-Members</t>
  </si>
  <si>
    <t>PGA Section Payments:</t>
  </si>
  <si>
    <t># of Ins. Fees</t>
  </si>
  <si>
    <t>TOTAL FEES COLLECTED AT REGISTRATION:</t>
  </si>
  <si>
    <t xml:space="preserve"> (+/- Difference of Total Fees vs Collected Fees):</t>
  </si>
  <si>
    <t>3. AMOUNTS DUE FROM TOURNAMENT ORGANIZATION:</t>
  </si>
  <si>
    <t>(name of payee)</t>
  </si>
  <si>
    <t>4. AMOUNTS DUE FROM PGA TOUR TO HOST ORGANIZATION:</t>
  </si>
  <si>
    <t>(name of tourn. organization)</t>
  </si>
  <si>
    <t>(This is the amount the Host Organization paid to the club for the Locker Room. See Locker Room Invoice tab for payment details.)</t>
  </si>
  <si>
    <t>PGA TOUR will provide payment to the Tournament Organization within two weeks of the event.  Keep this as a receipt.</t>
  </si>
  <si>
    <t>TOURNAMENT LOCKER ROOM FEE INVOICE</t>
  </si>
  <si>
    <t>TOURNAMENT/HOST ORGANIZATION INFORMATION</t>
  </si>
  <si>
    <t>Tournament</t>
  </si>
  <si>
    <t>Dates</t>
  </si>
  <si>
    <t>Korn Ferry Tour Advance Tournament Referee(s)</t>
  </si>
  <si>
    <t>Host Tournament Director</t>
  </si>
  <si>
    <t>Host Organization/Foundation</t>
  </si>
  <si>
    <t>Attention or C/O</t>
  </si>
  <si>
    <t>Street Address</t>
  </si>
  <si>
    <t>City</t>
  </si>
  <si>
    <t>State</t>
  </si>
  <si>
    <t>Zip</t>
  </si>
  <si>
    <t>Payment Terms</t>
  </si>
  <si>
    <t>Due Upon Receipt</t>
  </si>
  <si>
    <t>Due Date</t>
  </si>
  <si>
    <t>LOCKER ROOM FEES BREAKDOWN</t>
  </si>
  <si>
    <t>Fee</t>
  </si>
  <si>
    <t>Total Due From PGA TOUR to Tournament/Host Organization</t>
  </si>
  <si>
    <t>PGA TOUR, Inc.</t>
  </si>
  <si>
    <t>1 PGA TOUR Blvd.</t>
  </si>
  <si>
    <t>Ponte Vedra Beach, FL 32082</t>
  </si>
  <si>
    <t>1. OPEN QUALIFIERS:</t>
  </si>
  <si>
    <t>2. SECTION EXEMPTIONS:</t>
  </si>
  <si>
    <t>3. SPONSOR EXEMPTIONS:</t>
  </si>
  <si>
    <t>4.  TOP-10 / TOP-25</t>
  </si>
  <si>
    <t>**Email to Lisa Ferraro &amp; Marilyn Haugh before end of tournament**</t>
  </si>
  <si>
    <r>
      <rPr>
        <b/>
        <i/>
        <u/>
        <sz val="9.5"/>
        <color rgb="FF000000"/>
        <rFont val="Arial"/>
        <family val="2"/>
      </rPr>
      <t>Note:</t>
    </r>
    <r>
      <rPr>
        <b/>
        <i/>
        <sz val="9.5"/>
        <color rgb="FF000000"/>
        <rFont val="Arial"/>
        <family val="2"/>
      </rPr>
      <t xml:space="preserve"> Dollar amounts in shaded cells above are credits for - $100 entry fee, $20 insurance fee, $20 locker room fee and $25 club repair fee.</t>
    </r>
  </si>
  <si>
    <t>$165+</t>
  </si>
  <si>
    <r>
      <rPr>
        <b/>
        <sz val="10"/>
        <color rgb="FF000000"/>
        <rFont val="Arial"/>
        <family val="2"/>
      </rPr>
      <t xml:space="preserve">MINUS </t>
    </r>
    <r>
      <rPr>
        <sz val="10"/>
        <color rgb="FF000000"/>
        <rFont val="Arial"/>
        <family val="2"/>
      </rPr>
      <t>- Number of successful APGA tournament winners ($165 + registration amount in Section C.)</t>
    </r>
  </si>
  <si>
    <t>5. OTHER:</t>
  </si>
  <si>
    <t>**EMAIL TO SHARON THOMAS (SharonThomas@pgatourhq.com) DANIELA LENDL (DanielaLendl@pgatourhq.com)</t>
  </si>
  <si>
    <t xml:space="preserve"> &amp; your KFT Advance Rules Official**</t>
  </si>
  <si>
    <t>2026 PGA Section Financial Statement</t>
  </si>
  <si>
    <t>2026 Tournament Financial Statement</t>
  </si>
  <si>
    <t>2026 Non-Member Contestant Form</t>
  </si>
  <si>
    <t>** Invoice to be emailed to Lisa Ferraro and Tournament Director **</t>
  </si>
  <si>
    <t xml:space="preserve">Number of unsuccessful PGA TOUR, Korn Ferry Tour, PGA TOUR Champions regular members, and Exempt DP World Tour Members </t>
  </si>
  <si>
    <t>Number of Exempt DP World Tour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</si>
</sst>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$-409]#,##0;[Red][$$-409]#,##0"/>
    <numFmt numFmtId="165" formatCode="&quot;$&quot;#,##0"/>
  </numFmts>
  <fonts count="5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u/>
      <sz val="9"/>
      <name val="Arial"/>
      <family val="2"/>
    </font>
    <font>
      <b/>
      <i/>
      <sz val="10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u/>
      <sz val="11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i/>
      <u/>
      <sz val="11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2"/>
      <color theme="1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i/>
      <sz val="9.5"/>
      <color rgb="FF000000"/>
      <name val="Arial"/>
      <family val="2"/>
    </font>
    <font>
      <b/>
      <i/>
      <u/>
      <sz val="9.5"/>
      <color rgb="FF000000"/>
      <name val="Arial"/>
      <family val="2"/>
    </font>
    <font>
      <u/>
      <sz val="1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12"/>
      <name val="Arial"/>
      <family val="2"/>
    </font>
    <font>
      <u val="double"/>
      <sz val="12"/>
      <name val="Arial"/>
      <family val="2"/>
    </font>
    <font>
      <u/>
      <sz val="9"/>
      <name val="Arial"/>
      <family val="2"/>
    </font>
    <font>
      <b/>
      <u/>
      <sz val="16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E0B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EBF1DE"/>
        <bgColor rgb="FF000000"/>
      </patternFill>
    </fill>
  </fills>
  <borders count="1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/>
    <xf numFmtId="0" fontId="0" fillId="0" borderId="1" xfId="0" applyBorder="1"/>
    <xf numFmtId="0" fontId="3" fillId="0" borderId="0" xfId="0" applyFont="1" applyAlignment="1">
      <alignment horizontal="right"/>
    </xf>
    <xf numFmtId="0" fontId="7" fillId="0" borderId="0" xfId="0" applyFont="1"/>
    <xf numFmtId="49" fontId="9" fillId="0" borderId="0" xfId="0" applyNumberFormat="1" applyFont="1"/>
    <xf numFmtId="0" fontId="10" fillId="0" borderId="0" xfId="0" applyFont="1"/>
    <xf numFmtId="49" fontId="8" fillId="0" borderId="2" xfId="0" applyNumberFormat="1" applyFont="1" applyBorder="1"/>
    <xf numFmtId="0" fontId="8" fillId="0" borderId="3" xfId="0" applyFont="1" applyBorder="1"/>
    <xf numFmtId="49" fontId="8" fillId="0" borderId="3" xfId="0" applyNumberFormat="1" applyFont="1" applyBorder="1"/>
    <xf numFmtId="49" fontId="8" fillId="0" borderId="4" xfId="0" applyNumberFormat="1" applyFont="1" applyBorder="1"/>
    <xf numFmtId="164" fontId="7" fillId="0" borderId="0" xfId="0" applyNumberFormat="1" applyFont="1"/>
    <xf numFmtId="2" fontId="7" fillId="0" borderId="0" xfId="0" applyNumberFormat="1" applyFont="1" applyAlignment="1">
      <alignment horizontal="right"/>
    </xf>
    <xf numFmtId="0" fontId="9" fillId="0" borderId="0" xfId="0" applyFont="1"/>
    <xf numFmtId="0" fontId="0" fillId="2" borderId="0" xfId="0" applyFill="1"/>
    <xf numFmtId="0" fontId="0" fillId="2" borderId="0" xfId="0" applyFill="1" applyProtection="1">
      <protection locked="0"/>
    </xf>
    <xf numFmtId="0" fontId="3" fillId="2" borderId="0" xfId="0" applyFont="1" applyFill="1"/>
    <xf numFmtId="49" fontId="8" fillId="0" borderId="4" xfId="0" applyNumberFormat="1" applyFont="1" applyBorder="1" applyProtection="1">
      <protection locked="0"/>
    </xf>
    <xf numFmtId="0" fontId="0" fillId="0" borderId="5" xfId="0" applyBorder="1"/>
    <xf numFmtId="0" fontId="15" fillId="0" borderId="0" xfId="0" applyFont="1"/>
    <xf numFmtId="0" fontId="15" fillId="0" borderId="5" xfId="0" applyFont="1" applyBorder="1"/>
    <xf numFmtId="0" fontId="14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0" fillId="3" borderId="0" xfId="0" applyFill="1"/>
    <xf numFmtId="0" fontId="1" fillId="3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left" indent="4"/>
    </xf>
    <xf numFmtId="0" fontId="0" fillId="0" borderId="0" xfId="0" applyAlignment="1">
      <alignment horizontal="center"/>
    </xf>
    <xf numFmtId="0" fontId="25" fillId="0" borderId="0" xfId="0" applyFont="1"/>
    <xf numFmtId="0" fontId="0" fillId="0" borderId="9" xfId="0" applyBorder="1"/>
    <xf numFmtId="0" fontId="0" fillId="0" borderId="0" xfId="0" applyAlignment="1">
      <alignment horizontal="right"/>
    </xf>
    <xf numFmtId="0" fontId="22" fillId="0" borderId="0" xfId="0" applyFont="1"/>
    <xf numFmtId="0" fontId="17" fillId="0" borderId="9" xfId="0" applyFont="1" applyBorder="1"/>
    <xf numFmtId="7" fontId="0" fillId="0" borderId="9" xfId="1" applyNumberFormat="1" applyFont="1" applyBorder="1"/>
    <xf numFmtId="7" fontId="0" fillId="0" borderId="0" xfId="1" applyNumberFormat="1" applyFont="1" applyBorder="1"/>
    <xf numFmtId="0" fontId="18" fillId="0" borderId="0" xfId="0" applyFont="1" applyProtection="1">
      <protection locked="0"/>
    </xf>
    <xf numFmtId="0" fontId="0" fillId="4" borderId="0" xfId="0" applyFill="1"/>
    <xf numFmtId="0" fontId="26" fillId="0" borderId="0" xfId="0" applyFont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7" fontId="1" fillId="0" borderId="9" xfId="1" applyNumberFormat="1" applyFont="1" applyBorder="1"/>
    <xf numFmtId="165" fontId="1" fillId="4" borderId="0" xfId="0" applyNumberFormat="1" applyFont="1" applyFill="1" applyAlignment="1" applyProtection="1">
      <alignment horizontal="right"/>
      <protection locked="0"/>
    </xf>
    <xf numFmtId="0" fontId="1" fillId="4" borderId="0" xfId="0" applyFont="1" applyFill="1"/>
    <xf numFmtId="7" fontId="1" fillId="0" borderId="0" xfId="1" applyNumberFormat="1" applyFont="1" applyBorder="1"/>
    <xf numFmtId="49" fontId="8" fillId="0" borderId="0" xfId="0" applyNumberFormat="1" applyFont="1"/>
    <xf numFmtId="164" fontId="27" fillId="0" borderId="0" xfId="0" applyNumberFormat="1" applyFont="1"/>
    <xf numFmtId="0" fontId="28" fillId="0" borderId="0" xfId="0" applyFont="1"/>
    <xf numFmtId="7" fontId="30" fillId="0" borderId="9" xfId="1" applyNumberFormat="1" applyFont="1" applyBorder="1"/>
    <xf numFmtId="7" fontId="29" fillId="0" borderId="9" xfId="1" applyNumberFormat="1" applyFont="1" applyFill="1" applyBorder="1"/>
    <xf numFmtId="0" fontId="10" fillId="0" borderId="0" xfId="0" applyFont="1" applyProtection="1">
      <protection locked="0"/>
    </xf>
    <xf numFmtId="0" fontId="29" fillId="0" borderId="0" xfId="0" applyFont="1" applyAlignment="1">
      <alignment horizontal="right"/>
    </xf>
    <xf numFmtId="164" fontId="31" fillId="0" borderId="0" xfId="0" applyNumberFormat="1" applyFont="1"/>
    <xf numFmtId="164" fontId="32" fillId="0" borderId="0" xfId="0" applyNumberFormat="1" applyFont="1"/>
    <xf numFmtId="164" fontId="35" fillId="0" borderId="0" xfId="0" applyNumberFormat="1" applyFont="1"/>
    <xf numFmtId="0" fontId="36" fillId="0" borderId="0" xfId="0" applyFont="1"/>
    <xf numFmtId="0" fontId="38" fillId="0" borderId="0" xfId="0" applyFont="1"/>
    <xf numFmtId="0" fontId="34" fillId="0" borderId="0" xfId="0" applyFont="1" applyAlignment="1">
      <alignment horizontal="center"/>
    </xf>
    <xf numFmtId="0" fontId="26" fillId="5" borderId="0" xfId="0" applyFont="1" applyFill="1"/>
    <xf numFmtId="0" fontId="0" fillId="0" borderId="1" xfId="0" applyBorder="1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0" applyFont="1" applyAlignment="1" applyProtection="1">
      <alignment horizontal="right"/>
      <protection locked="0"/>
    </xf>
    <xf numFmtId="0" fontId="0" fillId="6" borderId="0" xfId="0" applyFill="1"/>
    <xf numFmtId="0" fontId="0" fillId="6" borderId="0" xfId="0" applyFill="1" applyAlignment="1">
      <alignment horizontal="right"/>
    </xf>
    <xf numFmtId="164" fontId="10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31" fillId="0" borderId="0" xfId="0" applyFont="1" applyAlignment="1">
      <alignment horizontal="right"/>
    </xf>
    <xf numFmtId="0" fontId="39" fillId="0" borderId="0" xfId="0" applyFont="1"/>
    <xf numFmtId="0" fontId="35" fillId="0" borderId="0" xfId="0" applyFont="1" applyAlignment="1">
      <alignment horizontal="right"/>
    </xf>
    <xf numFmtId="0" fontId="35" fillId="0" borderId="0" xfId="0" applyFont="1"/>
    <xf numFmtId="0" fontId="40" fillId="0" borderId="0" xfId="0" applyFont="1"/>
    <xf numFmtId="0" fontId="41" fillId="0" borderId="0" xfId="0" applyFont="1"/>
    <xf numFmtId="164" fontId="41" fillId="0" borderId="0" xfId="0" applyNumberFormat="1" applyFont="1"/>
    <xf numFmtId="0" fontId="42" fillId="0" borderId="0" xfId="0" applyFont="1" applyAlignment="1">
      <alignment horizontal="right"/>
    </xf>
    <xf numFmtId="0" fontId="15" fillId="7" borderId="10" xfId="0" applyFont="1" applyFill="1" applyBorder="1" applyAlignment="1">
      <alignment vertical="center"/>
    </xf>
    <xf numFmtId="0" fontId="15" fillId="7" borderId="10" xfId="0" applyFont="1" applyFill="1" applyBorder="1" applyAlignment="1">
      <alignment horizontal="right" vertical="center"/>
    </xf>
    <xf numFmtId="0" fontId="0" fillId="4" borderId="0" xfId="0" applyFill="1" applyAlignment="1">
      <alignment horizontal="right"/>
    </xf>
    <xf numFmtId="0" fontId="1" fillId="4" borderId="0" xfId="0" applyFont="1" applyFill="1" applyAlignment="1">
      <alignment horizontal="right"/>
    </xf>
    <xf numFmtId="0" fontId="0" fillId="8" borderId="9" xfId="0" applyFill="1" applyBorder="1" applyProtection="1">
      <protection locked="0"/>
    </xf>
    <xf numFmtId="0" fontId="0" fillId="8" borderId="0" xfId="0" applyFill="1"/>
    <xf numFmtId="0" fontId="0" fillId="8" borderId="0" xfId="0" applyFill="1" applyProtection="1">
      <protection locked="0"/>
    </xf>
    <xf numFmtId="165" fontId="1" fillId="9" borderId="11" xfId="0" applyNumberFormat="1" applyFont="1" applyFill="1" applyBorder="1" applyAlignment="1" applyProtection="1">
      <alignment horizontal="right"/>
      <protection locked="0"/>
    </xf>
    <xf numFmtId="0" fontId="25" fillId="4" borderId="0" xfId="0" applyFont="1" applyFill="1"/>
    <xf numFmtId="0" fontId="29" fillId="4" borderId="0" xfId="0" applyFont="1" applyFill="1"/>
    <xf numFmtId="0" fontId="29" fillId="4" borderId="0" xfId="0" applyFont="1" applyFill="1" applyAlignment="1">
      <alignment horizontal="right"/>
    </xf>
    <xf numFmtId="7" fontId="28" fillId="0" borderId="0" xfId="1" applyNumberFormat="1" applyFont="1" applyFill="1" applyBorder="1"/>
    <xf numFmtId="7" fontId="29" fillId="0" borderId="9" xfId="1" applyNumberFormat="1" applyFont="1" applyBorder="1"/>
    <xf numFmtId="0" fontId="44" fillId="7" borderId="13" xfId="0" applyFont="1" applyFill="1" applyBorder="1" applyAlignment="1">
      <alignment vertical="top"/>
    </xf>
    <xf numFmtId="7" fontId="46" fillId="7" borderId="14" xfId="1" applyNumberFormat="1" applyFont="1" applyFill="1" applyBorder="1" applyAlignment="1">
      <alignment vertical="top"/>
    </xf>
    <xf numFmtId="165" fontId="1" fillId="9" borderId="11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/>
    <xf numFmtId="0" fontId="50" fillId="0" borderId="5" xfId="0" applyFont="1" applyBorder="1"/>
    <xf numFmtId="164" fontId="10" fillId="8" borderId="6" xfId="0" applyNumberFormat="1" applyFont="1" applyFill="1" applyBorder="1" applyProtection="1">
      <protection locked="0"/>
    </xf>
    <xf numFmtId="164" fontId="10" fillId="8" borderId="7" xfId="0" applyNumberFormat="1" applyFont="1" applyFill="1" applyBorder="1" applyProtection="1">
      <protection locked="0"/>
    </xf>
    <xf numFmtId="164" fontId="10" fillId="8" borderId="8" xfId="0" applyNumberFormat="1" applyFont="1" applyFill="1" applyBorder="1" applyProtection="1">
      <protection locked="0"/>
    </xf>
    <xf numFmtId="0" fontId="10" fillId="8" borderId="6" xfId="0" applyFont="1" applyFill="1" applyBorder="1" applyProtection="1">
      <protection locked="0"/>
    </xf>
    <xf numFmtId="0" fontId="10" fillId="8" borderId="7" xfId="0" applyFont="1" applyFill="1" applyBorder="1" applyProtection="1">
      <protection locked="0"/>
    </xf>
    <xf numFmtId="0" fontId="10" fillId="8" borderId="8" xfId="0" applyFont="1" applyFill="1" applyBorder="1" applyProtection="1">
      <protection locked="0"/>
    </xf>
    <xf numFmtId="164" fontId="31" fillId="8" borderId="0" xfId="0" applyNumberFormat="1" applyFont="1" applyFill="1"/>
    <xf numFmtId="0" fontId="2" fillId="0" borderId="0" xfId="0" applyFont="1" applyAlignment="1">
      <alignment vertical="top"/>
    </xf>
    <xf numFmtId="0" fontId="0" fillId="10" borderId="12" xfId="0" applyFill="1" applyBorder="1"/>
    <xf numFmtId="164" fontId="12" fillId="10" borderId="6" xfId="0" applyNumberFormat="1" applyFont="1" applyFill="1" applyBorder="1"/>
    <xf numFmtId="0" fontId="11" fillId="10" borderId="9" xfId="0" applyFont="1" applyFill="1" applyBorder="1"/>
    <xf numFmtId="0" fontId="0" fillId="10" borderId="9" xfId="0" applyFill="1" applyBorder="1"/>
    <xf numFmtId="164" fontId="12" fillId="10" borderId="8" xfId="0" applyNumberFormat="1" applyFont="1" applyFill="1" applyBorder="1"/>
    <xf numFmtId="0" fontId="19" fillId="10" borderId="2" xfId="0" applyFont="1" applyFill="1" applyBorder="1" applyAlignment="1">
      <alignment vertical="top"/>
    </xf>
    <xf numFmtId="0" fontId="19" fillId="10" borderId="4" xfId="0" applyFont="1" applyFill="1" applyBorder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49" fontId="9" fillId="0" borderId="0" xfId="0" applyNumberFormat="1" applyFont="1" applyAlignment="1">
      <alignment horizontal="left"/>
    </xf>
    <xf numFmtId="0" fontId="43" fillId="10" borderId="13" xfId="0" applyFont="1" applyFill="1" applyBorder="1" applyAlignment="1">
      <alignment vertical="center"/>
    </xf>
    <xf numFmtId="0" fontId="28" fillId="10" borderId="10" xfId="0" applyFont="1" applyFill="1" applyBorder="1" applyAlignment="1">
      <alignment vertical="center"/>
    </xf>
    <xf numFmtId="0" fontId="28" fillId="8" borderId="10" xfId="0" applyFont="1" applyFill="1" applyBorder="1" applyAlignment="1">
      <alignment vertical="center"/>
    </xf>
    <xf numFmtId="0" fontId="43" fillId="10" borderId="10" xfId="0" applyFont="1" applyFill="1" applyBorder="1" applyAlignment="1">
      <alignment horizontal="right" vertical="center"/>
    </xf>
    <xf numFmtId="164" fontId="37" fillId="10" borderId="14" xfId="0" applyNumberFormat="1" applyFont="1" applyFill="1" applyBorder="1" applyAlignment="1">
      <alignment vertical="center"/>
    </xf>
    <xf numFmtId="0" fontId="21" fillId="8" borderId="0" xfId="0" applyFont="1" applyFill="1" applyProtection="1">
      <protection locked="0"/>
    </xf>
    <xf numFmtId="49" fontId="6" fillId="8" borderId="0" xfId="0" applyNumberFormat="1" applyFont="1" applyFill="1" applyAlignment="1" applyProtection="1">
      <alignment horizontal="left"/>
      <protection locked="0"/>
    </xf>
    <xf numFmtId="49" fontId="6" fillId="8" borderId="0" xfId="0" applyNumberFormat="1" applyFont="1" applyFill="1" applyProtection="1">
      <protection locked="0"/>
    </xf>
    <xf numFmtId="49" fontId="6" fillId="8" borderId="0" xfId="0" applyNumberFormat="1" applyFont="1" applyFill="1" applyAlignment="1" applyProtection="1">
      <alignment horizontal="right"/>
      <protection locked="0"/>
    </xf>
    <xf numFmtId="0" fontId="51" fillId="8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6" fontId="1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0" fontId="54" fillId="11" borderId="14" xfId="0" applyFont="1" applyFill="1" applyBorder="1" applyAlignment="1">
      <alignment wrapText="1"/>
    </xf>
    <xf numFmtId="0" fontId="53" fillId="12" borderId="15" xfId="0" applyFont="1" applyFill="1" applyBorder="1" applyAlignment="1">
      <alignment wrapText="1"/>
    </xf>
    <xf numFmtId="0" fontId="53" fillId="12" borderId="16" xfId="0" applyFont="1" applyFill="1" applyBorder="1" applyAlignment="1">
      <alignment wrapText="1"/>
    </xf>
    <xf numFmtId="0" fontId="55" fillId="0" borderId="14" xfId="0" applyFont="1" applyBorder="1" applyAlignment="1">
      <alignment wrapText="1"/>
    </xf>
    <xf numFmtId="0" fontId="53" fillId="12" borderId="14" xfId="0" applyFont="1" applyFill="1" applyBorder="1" applyAlignment="1">
      <alignment wrapText="1"/>
    </xf>
    <xf numFmtId="0" fontId="53" fillId="11" borderId="13" xfId="0" applyFont="1" applyFill="1" applyBorder="1" applyAlignment="1">
      <alignment wrapText="1"/>
    </xf>
    <xf numFmtId="0" fontId="53" fillId="11" borderId="14" xfId="0" applyFont="1" applyFill="1" applyBorder="1" applyAlignment="1">
      <alignment wrapText="1"/>
    </xf>
    <xf numFmtId="0" fontId="55" fillId="0" borderId="8" xfId="0" applyFont="1" applyBorder="1" applyAlignment="1">
      <alignment wrapText="1"/>
    </xf>
    <xf numFmtId="0" fontId="53" fillId="12" borderId="8" xfId="0" applyFont="1" applyFill="1" applyBorder="1" applyAlignment="1">
      <alignment wrapText="1"/>
    </xf>
    <xf numFmtId="0" fontId="53" fillId="14" borderId="8" xfId="0" applyFont="1" applyFill="1" applyBorder="1" applyAlignment="1">
      <alignment wrapText="1"/>
    </xf>
    <xf numFmtId="0" fontId="19" fillId="0" borderId="0" xfId="0" applyFont="1" applyAlignment="1">
      <alignment wrapText="1"/>
    </xf>
    <xf numFmtId="0" fontId="55" fillId="13" borderId="8" xfId="0" applyFont="1" applyFill="1" applyBorder="1" applyAlignment="1">
      <alignment wrapText="1"/>
    </xf>
    <xf numFmtId="0" fontId="0" fillId="0" borderId="0" xfId="0" applyAlignment="1">
      <alignment wrapText="1"/>
    </xf>
    <xf numFmtId="8" fontId="56" fillId="0" borderId="16" xfId="0" applyNumberFormat="1" applyFont="1" applyBorder="1" applyAlignment="1">
      <alignment wrapText="1"/>
    </xf>
    <xf numFmtId="0" fontId="7" fillId="0" borderId="0" xfId="0" applyFont="1" applyAlignment="1" applyProtection="1">
      <alignment horizontal="center" vertical="center"/>
      <protection locked="0"/>
    </xf>
    <xf numFmtId="49" fontId="57" fillId="0" borderId="0" xfId="0" applyNumberFormat="1" applyFont="1"/>
    <xf numFmtId="0" fontId="55" fillId="13" borderId="8" xfId="0" applyFont="1" applyFill="1" applyBorder="1" applyAlignment="1">
      <alignment horizontal="left" wrapText="1"/>
    </xf>
    <xf numFmtId="44" fontId="19" fillId="14" borderId="16" xfId="1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9" fillId="8" borderId="9" xfId="0" applyFont="1" applyFill="1" applyBorder="1" applyAlignment="1" applyProtection="1">
      <alignment horizontal="left"/>
      <protection locked="0"/>
    </xf>
    <xf numFmtId="0" fontId="19" fillId="8" borderId="10" xfId="0" applyFont="1" applyFill="1" applyBorder="1" applyAlignment="1" applyProtection="1">
      <alignment horizontal="left"/>
      <protection locked="0"/>
    </xf>
    <xf numFmtId="0" fontId="19" fillId="8" borderId="12" xfId="0" applyFont="1" applyFill="1" applyBorder="1" applyAlignment="1" applyProtection="1">
      <alignment horizontal="left"/>
      <protection locked="0"/>
    </xf>
    <xf numFmtId="0" fontId="23" fillId="0" borderId="0" xfId="0" applyFont="1" applyAlignment="1">
      <alignment horizontal="center" vertical="top" wrapText="1"/>
    </xf>
    <xf numFmtId="0" fontId="25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8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  <xf numFmtId="0" fontId="52" fillId="8" borderId="9" xfId="0" applyFont="1" applyFill="1" applyBorder="1" applyAlignment="1">
      <alignment horizontal="left"/>
    </xf>
    <xf numFmtId="0" fontId="52" fillId="0" borderId="9" xfId="0" applyFont="1" applyBorder="1" applyAlignment="1">
      <alignment horizontal="left"/>
    </xf>
    <xf numFmtId="0" fontId="58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u val="none"/>
      </font>
    </dxf>
    <dxf>
      <font>
        <condense val="0"/>
        <extend val="0"/>
        <u val="none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194399</xdr:colOff>
      <xdr:row>0</xdr:row>
      <xdr:rowOff>131321</xdr:rowOff>
    </xdr:from>
    <xdr:to>
      <xdr:col>13</xdr:col>
      <xdr:colOff>637717</xdr:colOff>
      <xdr:row>4</xdr:row>
      <xdr:rowOff>181428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253B51-B779-5B8E-58C0-210AAC90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078" y="131321"/>
          <a:ext cx="1169032" cy="10593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90716</xdr:rowOff>
    </xdr:from>
    <xdr:to>
      <xdr:col>7</xdr:col>
      <xdr:colOff>1250674</xdr:colOff>
      <xdr:row>3</xdr:row>
      <xdr:rowOff>153046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CEFFB8-F664-B045-B9E6-C4B4DA19A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8857" y="90716"/>
          <a:ext cx="869674" cy="788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279400</xdr:colOff>
      <xdr:row>0</xdr:row>
      <xdr:rowOff>215900</xdr:rowOff>
    </xdr:from>
    <xdr:to>
      <xdr:col>9</xdr:col>
      <xdr:colOff>475974</xdr:colOff>
      <xdr:row>4</xdr:row>
      <xdr:rowOff>26044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8C30E-E37C-F540-8A12-217AA7A45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4200" y="215900"/>
          <a:ext cx="869674" cy="78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  <pageSetUpPr fitToPage="1"/>
  </sheetPr>
  <dimension ref="A1:AF628"/>
  <sheetViews>
    <sheetView showGridLines="0" tabSelected="1" zoomScale="112" zoomScaleNormal="100" zoomScalePageLayoutView="125" workbookViewId="0">
      <selection activeCell="B16" sqref="B16"/>
    </sheetView>
  </sheetViews>
  <sheetFormatPr defaultColWidth="8.81640625" defaultRowHeight="12.5" x14ac:dyDescent="0.25"/>
  <cols>
    <col min="1" max="1" width="3.453125" customWidth="1"/>
    <col min="2" max="2" width="17.81640625" customWidth="1"/>
    <col min="3" max="3" width="2.81640625" customWidth="1"/>
    <col min="4" max="4" width="13.1796875" customWidth="1"/>
    <col min="5" max="5" width="3.453125" customWidth="1"/>
    <col min="6" max="6" width="4.1796875" customWidth="1"/>
    <col min="7" max="7" width="8.36328125" customWidth="1"/>
    <col min="8" max="8" width="11.1796875" customWidth="1"/>
    <col min="9" max="9" width="3" customWidth="1"/>
    <col min="10" max="10" width="13.1796875" customWidth="1"/>
    <col min="11" max="11" width="3" style="41" customWidth="1"/>
    <col min="12" max="12" width="6.81640625" bestFit="1" customWidth="1"/>
    <col min="13" max="13" width="2.6328125" customWidth="1"/>
    <col min="14" max="14" width="11.6328125" bestFit="1" customWidth="1"/>
    <col min="15" max="15" width="2.6328125" customWidth="1"/>
    <col min="16" max="16" width="7.81640625" customWidth="1"/>
  </cols>
  <sheetData>
    <row r="1" spans="1:32" ht="23" x14ac:dyDescent="0.5">
      <c r="A1" s="159" t="s">
        <v>116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18" thickBot="1" x14ac:dyDescent="0.4">
      <c r="A2" s="137" t="s">
        <v>0</v>
      </c>
      <c r="B2" s="137"/>
      <c r="C2" s="27"/>
      <c r="D2" s="161"/>
      <c r="E2" s="161"/>
      <c r="F2" s="161"/>
      <c r="G2" s="161"/>
      <c r="H2" s="161"/>
      <c r="I2" s="161"/>
      <c r="J2" s="161"/>
      <c r="K2" s="74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ht="18" thickBot="1" x14ac:dyDescent="0.4">
      <c r="A3" s="137" t="s">
        <v>1</v>
      </c>
      <c r="B3" s="137"/>
      <c r="C3" s="27"/>
      <c r="D3" s="162"/>
      <c r="E3" s="162"/>
      <c r="F3" s="162"/>
      <c r="G3" s="162"/>
      <c r="H3" s="162"/>
      <c r="I3" s="162"/>
      <c r="J3" s="162"/>
      <c r="K3" s="74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2" ht="18" thickBot="1" x14ac:dyDescent="0.4">
      <c r="A4" s="137" t="s">
        <v>2</v>
      </c>
      <c r="B4" s="125"/>
      <c r="C4" s="27"/>
      <c r="D4" s="162"/>
      <c r="E4" s="162"/>
      <c r="F4" s="162"/>
      <c r="G4" s="162"/>
      <c r="H4" s="162"/>
      <c r="I4" s="162"/>
      <c r="J4" s="162"/>
      <c r="K4" s="74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</row>
    <row r="5" spans="1:32" ht="21" customHeight="1" thickBot="1" x14ac:dyDescent="0.4">
      <c r="A5" s="137" t="s">
        <v>3</v>
      </c>
      <c r="B5" s="137"/>
      <c r="C5" s="27"/>
      <c r="D5" s="163"/>
      <c r="E5" s="163"/>
      <c r="F5" s="163"/>
      <c r="G5" s="163"/>
      <c r="H5" s="163"/>
      <c r="I5" s="163"/>
      <c r="J5" s="163"/>
      <c r="K5" s="74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ht="5.25" customHeight="1" thickTop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70"/>
      <c r="L6" s="6"/>
      <c r="M6" s="6"/>
      <c r="N6" s="6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1:32" ht="11.25" customHeight="1" x14ac:dyDescent="0.25">
      <c r="A7" s="42" t="s">
        <v>4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</row>
    <row r="8" spans="1:32" ht="13" x14ac:dyDescent="0.3">
      <c r="A8" s="35" t="s">
        <v>5</v>
      </c>
      <c r="B8" s="35" t="s">
        <v>6</v>
      </c>
      <c r="H8" t="s">
        <v>7</v>
      </c>
      <c r="J8" t="s">
        <v>8</v>
      </c>
      <c r="N8" t="s">
        <v>9</v>
      </c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</row>
    <row r="9" spans="1:32" ht="8.25" customHeight="1" x14ac:dyDescent="0.3">
      <c r="A9" s="36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</row>
    <row r="10" spans="1:32" ht="13" thickBot="1" x14ac:dyDescent="0.3">
      <c r="A10" s="39"/>
      <c r="B10" s="39" t="s">
        <v>10</v>
      </c>
      <c r="D10" s="38"/>
      <c r="H10" s="93">
        <v>0</v>
      </c>
      <c r="J10" s="93">
        <v>0</v>
      </c>
      <c r="K10" s="72"/>
      <c r="N10" s="40">
        <f>H10+J10</f>
        <v>0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</row>
    <row r="11" spans="1:32" ht="8.25" customHeight="1" x14ac:dyDescent="0.25">
      <c r="A11" s="39"/>
      <c r="D11" s="38"/>
      <c r="H11" s="94"/>
      <c r="J11" s="94"/>
      <c r="K11" s="72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</row>
    <row r="12" spans="1:32" ht="12" customHeight="1" thickBot="1" x14ac:dyDescent="0.3">
      <c r="A12" s="39"/>
      <c r="B12" s="39" t="s">
        <v>11</v>
      </c>
      <c r="D12" s="38"/>
      <c r="H12" s="93">
        <v>0</v>
      </c>
      <c r="J12" s="93">
        <v>0</v>
      </c>
      <c r="K12" s="72"/>
      <c r="N12" s="40">
        <f>H12+J12</f>
        <v>0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</row>
    <row r="13" spans="1:32" ht="8" customHeight="1" x14ac:dyDescent="0.25">
      <c r="D13" s="38"/>
      <c r="H13" s="94"/>
      <c r="J13" s="94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</row>
    <row r="14" spans="1:32" ht="12" customHeight="1" thickBot="1" x14ac:dyDescent="0.3">
      <c r="A14" s="39"/>
      <c r="B14" s="39" t="s">
        <v>12</v>
      </c>
      <c r="D14" s="38"/>
      <c r="H14" s="93">
        <v>0</v>
      </c>
      <c r="J14" s="93">
        <v>0</v>
      </c>
      <c r="K14" s="72"/>
      <c r="N14" s="40">
        <f>H14+J14</f>
        <v>0</v>
      </c>
      <c r="O14" s="33"/>
      <c r="P14" s="33"/>
      <c r="Q14" s="33"/>
      <c r="R14" s="34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</row>
    <row r="15" spans="1:32" ht="8" customHeight="1" x14ac:dyDescent="0.25">
      <c r="D15" s="38"/>
      <c r="H15" s="94"/>
      <c r="J15" s="94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2" ht="12" customHeight="1" thickBot="1" x14ac:dyDescent="0.3">
      <c r="A16" s="39"/>
      <c r="B16" s="39" t="s">
        <v>121</v>
      </c>
      <c r="D16" s="38"/>
      <c r="H16" s="93">
        <v>0</v>
      </c>
      <c r="J16" s="93">
        <v>0</v>
      </c>
      <c r="K16" s="72"/>
      <c r="N16" s="40">
        <f>H16+J16</f>
        <v>0</v>
      </c>
      <c r="O16" s="33"/>
      <c r="P16" s="33"/>
      <c r="Q16" s="33"/>
      <c r="R16" s="34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</row>
    <row r="17" spans="1:32" ht="12" customHeight="1" x14ac:dyDescent="0.25">
      <c r="B17" s="168" t="s">
        <v>13</v>
      </c>
      <c r="C17" s="169"/>
      <c r="D17" s="169"/>
      <c r="E17" s="169"/>
      <c r="F17" s="169"/>
      <c r="G17" s="169"/>
      <c r="H17" s="94"/>
      <c r="J17" s="94"/>
      <c r="O17" s="33"/>
      <c r="P17" s="33"/>
      <c r="Q17" s="33"/>
      <c r="R17" s="34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</row>
    <row r="18" spans="1:32" ht="12" customHeight="1" thickBot="1" x14ac:dyDescent="0.3">
      <c r="A18" s="39"/>
      <c r="B18" s="169"/>
      <c r="C18" s="169"/>
      <c r="D18" s="169"/>
      <c r="E18" s="169"/>
      <c r="F18" s="169"/>
      <c r="G18" s="169"/>
      <c r="H18" s="93">
        <v>0</v>
      </c>
      <c r="J18" s="93">
        <v>0</v>
      </c>
      <c r="K18" s="72"/>
      <c r="N18" s="40">
        <f>H18+J18</f>
        <v>0</v>
      </c>
      <c r="O18" s="33"/>
      <c r="P18" s="33"/>
      <c r="Q18" s="33"/>
      <c r="R18" s="34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</row>
    <row r="19" spans="1:32" ht="12" customHeight="1" x14ac:dyDescent="0.25">
      <c r="B19" s="169"/>
      <c r="C19" s="169"/>
      <c r="D19" s="169"/>
      <c r="E19" s="169"/>
      <c r="F19" s="169"/>
      <c r="G19" s="169"/>
      <c r="H19" s="94"/>
      <c r="J19" s="94"/>
      <c r="O19" s="33"/>
      <c r="P19" s="33"/>
      <c r="Q19" s="33"/>
      <c r="R19" s="34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</row>
    <row r="20" spans="1:32" ht="3" customHeight="1" x14ac:dyDescent="0.25">
      <c r="D20" s="38"/>
      <c r="H20" s="94"/>
      <c r="J20" s="94"/>
      <c r="O20" s="33"/>
      <c r="P20" s="33"/>
      <c r="Q20" s="33"/>
      <c r="R20" s="34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</row>
    <row r="21" spans="1:32" ht="12" customHeight="1" thickBot="1" x14ac:dyDescent="0.3">
      <c r="A21" s="39"/>
      <c r="B21" s="39" t="s">
        <v>14</v>
      </c>
      <c r="D21" s="38"/>
      <c r="H21" s="93">
        <v>0</v>
      </c>
      <c r="J21" s="93">
        <v>0</v>
      </c>
      <c r="K21" s="72"/>
      <c r="N21" s="40">
        <f>H21+J21</f>
        <v>0</v>
      </c>
      <c r="O21" s="33"/>
      <c r="P21" s="33"/>
      <c r="Q21" s="33"/>
      <c r="R21" s="3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</row>
    <row r="22" spans="1:32" ht="12" customHeight="1" x14ac:dyDescent="0.25">
      <c r="A22" s="39"/>
      <c r="B22" s="39"/>
      <c r="D22" s="38"/>
      <c r="H22" s="95"/>
      <c r="J22" s="95"/>
      <c r="K22" s="72"/>
      <c r="O22" s="33"/>
      <c r="P22" s="33"/>
      <c r="Q22" s="33"/>
      <c r="R22" s="34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</row>
    <row r="23" spans="1:32" ht="12" customHeight="1" thickBot="1" x14ac:dyDescent="0.3">
      <c r="A23" s="39"/>
      <c r="B23" s="39" t="s">
        <v>15</v>
      </c>
      <c r="D23" s="38"/>
      <c r="H23" s="93">
        <v>0</v>
      </c>
      <c r="J23" s="93">
        <v>0</v>
      </c>
      <c r="K23" s="72"/>
      <c r="N23" s="40">
        <f>H23+J23</f>
        <v>0</v>
      </c>
      <c r="O23" s="33"/>
      <c r="P23" s="33"/>
      <c r="Q23" s="33"/>
      <c r="R23" s="3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</row>
    <row r="24" spans="1:32" ht="12" customHeight="1" x14ac:dyDescent="0.25">
      <c r="D24" s="38"/>
      <c r="O24" s="33"/>
      <c r="P24" s="33"/>
      <c r="Q24" s="33"/>
      <c r="R24" s="34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1:32" ht="12" customHeight="1" thickBot="1" x14ac:dyDescent="0.35">
      <c r="A25" t="s">
        <v>4</v>
      </c>
      <c r="B25" s="26" t="s">
        <v>16</v>
      </c>
      <c r="H25" s="43">
        <f>H10+H12+H14+H18+H21+H23+H16</f>
        <v>0</v>
      </c>
      <c r="I25" s="26"/>
      <c r="J25" s="43">
        <f>J10+J12+J14+J18+J21+J23+J16</f>
        <v>0</v>
      </c>
      <c r="K25" s="73"/>
      <c r="L25" s="26"/>
      <c r="M25" s="26"/>
      <c r="N25" s="43">
        <f>H25+J25</f>
        <v>0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</row>
    <row r="26" spans="1:32" ht="12" customHeight="1" x14ac:dyDescent="0.25"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</row>
    <row r="27" spans="1:32" ht="12" customHeight="1" x14ac:dyDescent="0.3">
      <c r="A27" s="37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</row>
    <row r="28" spans="1:32" ht="12" customHeight="1" x14ac:dyDescent="0.3">
      <c r="A28" s="35" t="s">
        <v>17</v>
      </c>
      <c r="B28" s="35" t="s">
        <v>18</v>
      </c>
      <c r="C28" s="35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</row>
    <row r="29" spans="1:32" ht="13" x14ac:dyDescent="0.3">
      <c r="A29" s="36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</row>
    <row r="30" spans="1:32" ht="13" thickBot="1" x14ac:dyDescent="0.3">
      <c r="B30" s="171" t="s">
        <v>120</v>
      </c>
      <c r="C30" s="171"/>
      <c r="D30" s="171"/>
      <c r="E30" s="171"/>
      <c r="F30" s="171"/>
      <c r="G30" s="171"/>
      <c r="H30" s="171"/>
      <c r="I30" s="171"/>
      <c r="J30" s="171"/>
      <c r="K30" s="51" t="s">
        <v>19</v>
      </c>
      <c r="L30" s="138">
        <v>0</v>
      </c>
      <c r="M30" s="49"/>
      <c r="N30" s="44">
        <f>(J10+J12+J14+J16)*0</f>
        <v>0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</row>
    <row r="31" spans="1:32" ht="12" customHeight="1" x14ac:dyDescent="0.25">
      <c r="B31" s="171"/>
      <c r="C31" s="171"/>
      <c r="D31" s="171"/>
      <c r="E31" s="171"/>
      <c r="F31" s="171"/>
      <c r="G31" s="171"/>
      <c r="H31" s="171"/>
      <c r="I31" s="171"/>
      <c r="J31" s="171"/>
      <c r="K31" s="51"/>
      <c r="L31" s="138"/>
      <c r="M31" s="49"/>
      <c r="N31" s="45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</row>
    <row r="32" spans="1:32" ht="12" customHeight="1" x14ac:dyDescent="0.25">
      <c r="B32" s="165" t="s">
        <v>20</v>
      </c>
      <c r="C32" s="166"/>
      <c r="D32" s="166"/>
      <c r="E32" s="166"/>
      <c r="F32" s="166"/>
      <c r="G32" s="166"/>
      <c r="H32" s="166"/>
      <c r="I32" s="166"/>
      <c r="J32" s="166"/>
      <c r="K32" s="91"/>
      <c r="L32" s="139"/>
      <c r="M32" s="47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</row>
    <row r="33" spans="1:32" ht="12" customHeight="1" thickBot="1" x14ac:dyDescent="0.3">
      <c r="B33" s="166"/>
      <c r="C33" s="166"/>
      <c r="D33" s="166"/>
      <c r="E33" s="166"/>
      <c r="F33" s="166"/>
      <c r="G33" s="166"/>
      <c r="H33" s="166"/>
      <c r="I33" s="166"/>
      <c r="J33" s="166"/>
      <c r="K33" s="92" t="s">
        <v>19</v>
      </c>
      <c r="L33" s="140">
        <v>135</v>
      </c>
      <c r="M33" s="54"/>
      <c r="N33" s="44">
        <f>J18*135</f>
        <v>0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2" customHeigh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91"/>
      <c r="L34" s="139"/>
      <c r="M34" s="47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32" ht="12" customHeight="1" thickBot="1" x14ac:dyDescent="0.3">
      <c r="B35" s="39" t="s">
        <v>21</v>
      </c>
      <c r="K35" s="51" t="s">
        <v>19</v>
      </c>
      <c r="L35" s="138">
        <v>200</v>
      </c>
      <c r="M35" s="49"/>
      <c r="N35" s="44">
        <f>J21*200</f>
        <v>0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</row>
    <row r="36" spans="1:32" ht="12" customHeight="1" x14ac:dyDescent="0.25">
      <c r="B36" s="165" t="s">
        <v>22</v>
      </c>
      <c r="C36" s="166"/>
      <c r="D36" s="166"/>
      <c r="E36" s="166"/>
      <c r="F36" s="166"/>
      <c r="G36" s="166"/>
      <c r="H36" s="166"/>
      <c r="I36" s="166"/>
      <c r="J36" s="166"/>
      <c r="K36" s="91"/>
      <c r="L36" s="139"/>
      <c r="M36" s="47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</row>
    <row r="37" spans="1:32" ht="12" customHeight="1" thickBot="1" x14ac:dyDescent="0.3">
      <c r="B37" s="166"/>
      <c r="C37" s="166"/>
      <c r="D37" s="166"/>
      <c r="E37" s="166"/>
      <c r="F37" s="166"/>
      <c r="G37" s="166"/>
      <c r="H37" s="166"/>
      <c r="I37" s="166"/>
      <c r="J37" s="166"/>
      <c r="K37" s="92" t="s">
        <v>19</v>
      </c>
      <c r="L37" s="140">
        <v>75</v>
      </c>
      <c r="M37" s="54"/>
      <c r="N37" s="44">
        <f>H18*75</f>
        <v>0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ht="12" customHeight="1" x14ac:dyDescent="0.25">
      <c r="B38" s="166"/>
      <c r="C38" s="166"/>
      <c r="D38" s="166"/>
      <c r="E38" s="166"/>
      <c r="F38" s="166"/>
      <c r="G38" s="166"/>
      <c r="H38" s="166"/>
      <c r="I38" s="166"/>
      <c r="J38" s="166"/>
      <c r="K38" s="91"/>
      <c r="L38" s="139"/>
      <c r="M38" s="47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ht="12" customHeight="1" thickBot="1" x14ac:dyDescent="0.3">
      <c r="B39" s="49" t="s">
        <v>23</v>
      </c>
      <c r="G39" s="49"/>
      <c r="K39" s="51" t="s">
        <v>19</v>
      </c>
      <c r="L39" s="138">
        <v>140</v>
      </c>
      <c r="M39" s="49"/>
      <c r="N39" s="44">
        <f>H21*140</f>
        <v>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2" ht="13" x14ac:dyDescent="0.3">
      <c r="B40" s="39"/>
      <c r="G40" s="26"/>
      <c r="L40" s="38"/>
      <c r="N40" s="45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</row>
    <row r="41" spans="1:32" ht="13.5" thickBot="1" x14ac:dyDescent="0.35">
      <c r="B41" s="97" t="s">
        <v>24</v>
      </c>
      <c r="C41" s="47"/>
      <c r="D41" s="47"/>
      <c r="E41" s="47"/>
      <c r="F41" s="47"/>
      <c r="G41" s="47"/>
      <c r="H41" s="47"/>
      <c r="I41" s="47"/>
      <c r="J41" s="47"/>
      <c r="K41" s="92" t="s">
        <v>19</v>
      </c>
      <c r="L41" s="140">
        <v>250</v>
      </c>
      <c r="M41" s="54"/>
      <c r="N41" s="59">
        <f>J23*250</f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x14ac:dyDescent="0.25">
      <c r="B42" s="97"/>
      <c r="C42" s="47"/>
      <c r="D42" s="47"/>
      <c r="E42" s="47"/>
      <c r="F42" s="47"/>
      <c r="G42" s="47"/>
      <c r="H42" s="47"/>
      <c r="I42" s="47"/>
      <c r="J42" s="47"/>
      <c r="L42" s="38"/>
      <c r="N42" s="45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32" ht="13.5" thickBot="1" x14ac:dyDescent="0.35">
      <c r="B43" s="39" t="s">
        <v>112</v>
      </c>
      <c r="K43" s="51" t="s">
        <v>19</v>
      </c>
      <c r="L43" s="138" t="s">
        <v>111</v>
      </c>
      <c r="M43" s="49"/>
      <c r="N43" s="59">
        <f>(L54+155)*H23</f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32" ht="20.25" customHeight="1" x14ac:dyDescent="0.25">
      <c r="B44" s="39"/>
      <c r="N44" t="s">
        <v>4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32" ht="13.5" thickBot="1" x14ac:dyDescent="0.35">
      <c r="B45" s="98" t="s">
        <v>25</v>
      </c>
      <c r="C45" s="47"/>
      <c r="D45" s="47"/>
      <c r="E45" s="47"/>
      <c r="F45" s="47"/>
      <c r="G45" s="47"/>
      <c r="H45" s="47"/>
      <c r="I45" s="47"/>
      <c r="J45" s="98"/>
      <c r="K45" s="99"/>
      <c r="L45" s="47"/>
      <c r="M45" s="47"/>
      <c r="N45" s="60">
        <f>SUM(N30:N39)-SUM(N41:N43)</f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ht="13" x14ac:dyDescent="0.3">
      <c r="B46" s="98"/>
      <c r="C46" s="47"/>
      <c r="D46" s="47"/>
      <c r="F46" s="47"/>
      <c r="G46" s="47"/>
      <c r="H46" s="47"/>
      <c r="I46" s="47"/>
      <c r="J46" s="98"/>
      <c r="K46" s="99"/>
      <c r="L46" s="47"/>
      <c r="M46" s="47"/>
      <c r="N46" s="100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ht="12" customHeight="1" x14ac:dyDescent="0.3">
      <c r="B47" s="36"/>
      <c r="E47" s="47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ht="12" customHeight="1" x14ac:dyDescent="0.3">
      <c r="A48" s="35" t="s">
        <v>26</v>
      </c>
      <c r="B48" s="35" t="s">
        <v>27</v>
      </c>
      <c r="C48" s="49"/>
      <c r="D48" s="49"/>
      <c r="E48" s="49"/>
      <c r="F48" s="49"/>
      <c r="G48" s="49"/>
      <c r="H48" s="49"/>
      <c r="I48" s="49"/>
      <c r="J48" s="49"/>
      <c r="K48" s="51"/>
      <c r="L48" s="49"/>
      <c r="M48" s="49"/>
      <c r="N48" s="49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1:32" ht="12" customHeight="1" x14ac:dyDescent="0.3">
      <c r="A49" s="36"/>
      <c r="B49" s="167" t="s">
        <v>22</v>
      </c>
      <c r="C49" s="167"/>
      <c r="D49" s="167"/>
      <c r="E49" s="167"/>
      <c r="F49" s="167"/>
      <c r="G49" s="167"/>
      <c r="H49" s="167"/>
      <c r="I49" s="167"/>
      <c r="J49" s="167"/>
      <c r="K49" s="51"/>
      <c r="L49" s="49"/>
      <c r="M49" s="49"/>
      <c r="N49" s="49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</row>
    <row r="50" spans="1:32" ht="14.25" customHeight="1" thickBot="1" x14ac:dyDescent="0.3">
      <c r="A50" s="49"/>
      <c r="B50" s="167"/>
      <c r="C50" s="167"/>
      <c r="D50" s="167"/>
      <c r="E50" s="167"/>
      <c r="F50" s="167"/>
      <c r="G50" s="167"/>
      <c r="H50" s="167"/>
      <c r="I50" s="167"/>
      <c r="J50" s="167"/>
      <c r="K50" s="51" t="s">
        <v>19</v>
      </c>
      <c r="L50" s="104">
        <v>165</v>
      </c>
      <c r="M50" s="48"/>
      <c r="N50" s="52">
        <f>H18*L50</f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2" ht="12" customHeight="1" x14ac:dyDescent="0.3">
      <c r="A51" s="36" t="s">
        <v>28</v>
      </c>
      <c r="B51" s="167"/>
      <c r="C51" s="167"/>
      <c r="D51" s="167"/>
      <c r="E51" s="167"/>
      <c r="F51" s="167"/>
      <c r="G51" s="167"/>
      <c r="H51" s="167"/>
      <c r="I51" s="167"/>
      <c r="J51" s="167"/>
      <c r="L51" s="49"/>
      <c r="M51" s="49"/>
      <c r="N51" s="49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12" customHeight="1" thickBot="1" x14ac:dyDescent="0.3">
      <c r="A52" s="49"/>
      <c r="B52" s="39" t="s">
        <v>23</v>
      </c>
      <c r="C52" s="49"/>
      <c r="D52" s="49"/>
      <c r="E52" s="49"/>
      <c r="F52" s="49"/>
      <c r="G52" s="49"/>
      <c r="H52" s="49"/>
      <c r="I52" s="53"/>
      <c r="J52" s="51"/>
      <c r="K52" s="51" t="s">
        <v>19</v>
      </c>
      <c r="L52" s="96">
        <v>165</v>
      </c>
      <c r="M52" s="49"/>
      <c r="N52" s="52">
        <f>H21*L52</f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ht="12" customHeight="1" x14ac:dyDescent="0.25">
      <c r="A53" s="49"/>
      <c r="B53" s="39"/>
      <c r="C53" s="49"/>
      <c r="D53" s="49"/>
      <c r="E53" s="49"/>
      <c r="F53" s="53"/>
      <c r="G53" s="53"/>
      <c r="H53" s="49"/>
      <c r="I53" s="54"/>
      <c r="J53" s="41"/>
      <c r="L53" s="49"/>
      <c r="M53" s="49"/>
      <c r="N53" s="55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ht="12" customHeight="1" thickBot="1" x14ac:dyDescent="0.3">
      <c r="A54" s="49"/>
      <c r="B54" s="97" t="s">
        <v>29</v>
      </c>
      <c r="C54" s="54"/>
      <c r="D54" s="54"/>
      <c r="E54" s="54"/>
      <c r="F54" s="54"/>
      <c r="G54" s="54"/>
      <c r="H54" s="54"/>
      <c r="I54" s="53"/>
      <c r="J54" s="92"/>
      <c r="K54" s="51" t="s">
        <v>19</v>
      </c>
      <c r="L54" s="96">
        <v>165</v>
      </c>
      <c r="M54" s="49"/>
      <c r="N54" s="52">
        <f>H23*L54</f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ht="6" customHeight="1" x14ac:dyDescent="0.25">
      <c r="A55" s="49"/>
      <c r="B55" s="39"/>
      <c r="C55" s="49"/>
      <c r="D55" s="49"/>
      <c r="E55" s="49"/>
      <c r="F55" s="49"/>
      <c r="G55" s="49"/>
      <c r="H55" s="49"/>
      <c r="I55" s="49"/>
      <c r="J55" s="49"/>
      <c r="K55" s="51"/>
      <c r="L55" s="49"/>
      <c r="M55" s="49"/>
      <c r="N55" s="55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2" ht="12" customHeight="1" x14ac:dyDescent="0.3">
      <c r="A56" s="49"/>
      <c r="B56" s="170" t="s">
        <v>110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2" ht="16.25" customHeight="1" x14ac:dyDescent="0.25">
      <c r="A57" s="49"/>
      <c r="B57" s="39"/>
      <c r="C57" s="49"/>
      <c r="D57" s="49"/>
      <c r="E57" s="49"/>
      <c r="F57" s="49"/>
      <c r="G57" s="49"/>
      <c r="H57" s="49"/>
      <c r="I57" s="49"/>
      <c r="J57" s="49"/>
      <c r="K57" s="51"/>
      <c r="L57" s="49"/>
      <c r="M57" s="49"/>
      <c r="N57" s="49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 ht="12" customHeight="1" thickBot="1" x14ac:dyDescent="0.35">
      <c r="A58" s="49"/>
      <c r="B58" s="98" t="s">
        <v>30</v>
      </c>
      <c r="C58" s="47"/>
      <c r="D58" s="47"/>
      <c r="E58" s="47"/>
      <c r="F58" s="47"/>
      <c r="G58" s="47"/>
      <c r="H58" s="47"/>
      <c r="I58" s="54"/>
      <c r="J58" s="47"/>
      <c r="K58" s="91"/>
      <c r="L58" s="54"/>
      <c r="M58" s="54"/>
      <c r="N58" s="101">
        <f>SUM(N50:N54)</f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2" ht="29.25" customHeight="1" thickBot="1" x14ac:dyDescent="0.3">
      <c r="A59" s="49"/>
      <c r="B59" s="39"/>
      <c r="C59" s="49"/>
      <c r="D59" s="49"/>
      <c r="E59" s="49"/>
      <c r="F59" s="49"/>
      <c r="G59" s="49"/>
      <c r="H59" s="49"/>
      <c r="I59" s="49"/>
      <c r="J59" s="49"/>
      <c r="K59" s="51"/>
      <c r="L59" s="49"/>
      <c r="M59" s="49"/>
      <c r="N59" s="58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2" ht="18.5" thickBot="1" x14ac:dyDescent="0.3">
      <c r="A60" s="49"/>
      <c r="B60" s="102" t="s">
        <v>31</v>
      </c>
      <c r="C60" s="89"/>
      <c r="D60" s="89"/>
      <c r="E60" s="89"/>
      <c r="F60" s="89"/>
      <c r="G60" s="89"/>
      <c r="H60" s="89"/>
      <c r="I60" s="89"/>
      <c r="J60" s="89"/>
      <c r="K60" s="90"/>
      <c r="L60" s="89"/>
      <c r="M60" s="89"/>
      <c r="N60" s="103">
        <f>SUM(N45+N58)</f>
        <v>0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2" ht="27" customHeight="1" x14ac:dyDescent="0.25">
      <c r="A61" s="49"/>
      <c r="B61" s="39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x14ac:dyDescent="0.25">
      <c r="A62" s="49"/>
      <c r="B62" s="164" t="s">
        <v>32</v>
      </c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2" x14ac:dyDescent="0.25">
      <c r="A63" s="49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49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2" ht="19.25" customHeight="1" x14ac:dyDescent="0.3">
      <c r="A64" s="26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ht="14" x14ac:dyDescent="0.25">
      <c r="A65" s="160" t="s">
        <v>114</v>
      </c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ht="14" x14ac:dyDescent="0.25">
      <c r="A66" s="155"/>
      <c r="B66" s="155"/>
      <c r="C66" s="155"/>
      <c r="D66" s="155"/>
      <c r="E66" s="155"/>
      <c r="F66" s="155"/>
      <c r="G66" s="155" t="s">
        <v>115</v>
      </c>
      <c r="H66" s="155"/>
      <c r="I66" s="155"/>
      <c r="J66" s="155"/>
      <c r="K66" s="155"/>
      <c r="L66" s="155"/>
      <c r="M66" s="155"/>
      <c r="N66" s="155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ht="14.25" customHeight="1" x14ac:dyDescent="0.25"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x14ac:dyDescent="0.2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6"/>
      <c r="L68" s="75"/>
      <c r="M68" s="75"/>
      <c r="N68" s="75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x14ac:dyDescent="0.2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6"/>
      <c r="L69" s="75"/>
      <c r="M69" s="75"/>
      <c r="N69" s="75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x14ac:dyDescent="0.25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6"/>
      <c r="L70" s="75"/>
      <c r="M70" s="75"/>
      <c r="N70" s="75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x14ac:dyDescent="0.25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6"/>
      <c r="L71" s="75"/>
      <c r="M71" s="75"/>
      <c r="N71" s="75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71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71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71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71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71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71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71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71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71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71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71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71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71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71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71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71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71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71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71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71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71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71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71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71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1:32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71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71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71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71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1:32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71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1:32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71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1:32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71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1:32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71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71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1:32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71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1:32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71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1:32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71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1:32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71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1:32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71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1:32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71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71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1:32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71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1:32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71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1:32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71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1:32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71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1:32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71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1:32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71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1:32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71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1:32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71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1:32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71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1:32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71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1:32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71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1:32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71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1:32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71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1:32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71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1:32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71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1:32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71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1:32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71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1:32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71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1:32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71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1:32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71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1:32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71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1:32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71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1:32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71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1:32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71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1:32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71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1:32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71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1:32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71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1:32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71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1:32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71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1:32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71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1:32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71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1:32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71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1:32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71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1:32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71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1:32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71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1:32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71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1:32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71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1:32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71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1:32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71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1:32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71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1:32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71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1:32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71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1:32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71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1:32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71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  <row r="156" spans="1:32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71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</row>
    <row r="157" spans="1:32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71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</row>
    <row r="158" spans="1:32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71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</row>
    <row r="159" spans="1:32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71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pans="1:32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71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</row>
    <row r="161" spans="1:32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71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</row>
    <row r="162" spans="1:32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71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</row>
    <row r="163" spans="1:32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71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</row>
    <row r="164" spans="1:32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71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</row>
    <row r="165" spans="1:32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71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</row>
    <row r="166" spans="1:32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71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</row>
    <row r="167" spans="1:32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71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</row>
    <row r="168" spans="1:32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71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</row>
    <row r="169" spans="1:32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71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pans="1:32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71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</row>
    <row r="171" spans="1:32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71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</row>
    <row r="172" spans="1:32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71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</row>
    <row r="173" spans="1:32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71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</row>
    <row r="174" spans="1:32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71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</row>
    <row r="175" spans="1:32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71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</row>
    <row r="176" spans="1:32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71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</row>
    <row r="177" spans="15:32" x14ac:dyDescent="0.25"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</row>
    <row r="178" spans="15:32" x14ac:dyDescent="0.25"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</row>
    <row r="179" spans="15:32" x14ac:dyDescent="0.25"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</row>
    <row r="180" spans="15:32" x14ac:dyDescent="0.25"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</row>
    <row r="181" spans="15:32" x14ac:dyDescent="0.25"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</row>
    <row r="182" spans="15:32" x14ac:dyDescent="0.25"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</row>
    <row r="183" spans="15:32" x14ac:dyDescent="0.25"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</row>
    <row r="184" spans="15:32" x14ac:dyDescent="0.25"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</row>
    <row r="185" spans="15:32" x14ac:dyDescent="0.25"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</row>
    <row r="186" spans="15:32" x14ac:dyDescent="0.25"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</row>
    <row r="187" spans="15:32" x14ac:dyDescent="0.25"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</row>
    <row r="188" spans="15:32" x14ac:dyDescent="0.25"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</row>
    <row r="189" spans="15:32" x14ac:dyDescent="0.25"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</row>
    <row r="190" spans="15:32" x14ac:dyDescent="0.25"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</row>
    <row r="191" spans="15:32" x14ac:dyDescent="0.25"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</row>
    <row r="192" spans="15:32" x14ac:dyDescent="0.25"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</row>
    <row r="193" spans="15:32" x14ac:dyDescent="0.25"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</row>
    <row r="194" spans="15:32" x14ac:dyDescent="0.25"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</row>
    <row r="195" spans="15:32" x14ac:dyDescent="0.25"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</row>
    <row r="196" spans="15:32" x14ac:dyDescent="0.25"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</row>
    <row r="197" spans="15:32" x14ac:dyDescent="0.25"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</row>
    <row r="198" spans="15:32" x14ac:dyDescent="0.25"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</row>
    <row r="199" spans="15:32" x14ac:dyDescent="0.25"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</row>
    <row r="200" spans="15:32" x14ac:dyDescent="0.25"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</row>
    <row r="201" spans="15:32" x14ac:dyDescent="0.25"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</row>
    <row r="202" spans="15:32" x14ac:dyDescent="0.25"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</row>
    <row r="203" spans="15:32" x14ac:dyDescent="0.25"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</row>
    <row r="204" spans="15:32" x14ac:dyDescent="0.25"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</row>
    <row r="205" spans="15:32" x14ac:dyDescent="0.25"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</row>
    <row r="206" spans="15:32" x14ac:dyDescent="0.25"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</row>
    <row r="207" spans="15:32" x14ac:dyDescent="0.25"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</row>
    <row r="208" spans="15:32" x14ac:dyDescent="0.25"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</row>
    <row r="209" spans="15:32" x14ac:dyDescent="0.25"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</row>
    <row r="210" spans="15:32" x14ac:dyDescent="0.25"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</row>
    <row r="211" spans="15:32" x14ac:dyDescent="0.25"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</row>
    <row r="212" spans="15:32" x14ac:dyDescent="0.25"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</row>
    <row r="213" spans="15:32" x14ac:dyDescent="0.25"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</row>
    <row r="214" spans="15:32" x14ac:dyDescent="0.25"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</row>
    <row r="215" spans="15:32" x14ac:dyDescent="0.25"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</row>
    <row r="216" spans="15:32" x14ac:dyDescent="0.25"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</row>
    <row r="217" spans="15:32" x14ac:dyDescent="0.25"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</row>
    <row r="218" spans="15:32" x14ac:dyDescent="0.25"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</row>
    <row r="219" spans="15:32" x14ac:dyDescent="0.25"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</row>
    <row r="220" spans="15:32" x14ac:dyDescent="0.25"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</row>
    <row r="221" spans="15:32" x14ac:dyDescent="0.25"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</row>
    <row r="222" spans="15:32" x14ac:dyDescent="0.25"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</row>
    <row r="223" spans="15:32" x14ac:dyDescent="0.25"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</row>
    <row r="224" spans="15:32" x14ac:dyDescent="0.25"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</row>
    <row r="225" spans="15:32" x14ac:dyDescent="0.25"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</row>
    <row r="226" spans="15:32" x14ac:dyDescent="0.25"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</row>
    <row r="227" spans="15:32" x14ac:dyDescent="0.25"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</row>
    <row r="228" spans="15:32" x14ac:dyDescent="0.25"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</row>
    <row r="229" spans="15:32" x14ac:dyDescent="0.25"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</row>
    <row r="230" spans="15:32" x14ac:dyDescent="0.25"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</row>
    <row r="231" spans="15:32" x14ac:dyDescent="0.25"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</row>
    <row r="232" spans="15:32" x14ac:dyDescent="0.25"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</row>
    <row r="233" spans="15:32" x14ac:dyDescent="0.25"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</row>
    <row r="234" spans="15:32" x14ac:dyDescent="0.25"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</row>
    <row r="235" spans="15:32" x14ac:dyDescent="0.25"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</row>
    <row r="236" spans="15:32" x14ac:dyDescent="0.25"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</row>
    <row r="237" spans="15:32" x14ac:dyDescent="0.25"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</row>
    <row r="238" spans="15:32" x14ac:dyDescent="0.25"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</row>
    <row r="239" spans="15:32" x14ac:dyDescent="0.25"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</row>
    <row r="240" spans="15:32" x14ac:dyDescent="0.25"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</row>
    <row r="241" spans="15:32" x14ac:dyDescent="0.25"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</row>
    <row r="242" spans="15:32" x14ac:dyDescent="0.25"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</row>
    <row r="243" spans="15:32" x14ac:dyDescent="0.25"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</row>
    <row r="244" spans="15:32" x14ac:dyDescent="0.25"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</row>
    <row r="245" spans="15:32" x14ac:dyDescent="0.25"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</row>
    <row r="246" spans="15:32" x14ac:dyDescent="0.25"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</row>
    <row r="247" spans="15:32" x14ac:dyDescent="0.25"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</row>
    <row r="248" spans="15:32" x14ac:dyDescent="0.25"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</row>
    <row r="249" spans="15:32" x14ac:dyDescent="0.25"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</row>
    <row r="250" spans="15:32" x14ac:dyDescent="0.25"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</row>
    <row r="251" spans="15:32" x14ac:dyDescent="0.25"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</row>
    <row r="252" spans="15:32" x14ac:dyDescent="0.25"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</row>
    <row r="253" spans="15:32" x14ac:dyDescent="0.25"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</row>
    <row r="254" spans="15:32" x14ac:dyDescent="0.25"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</row>
    <row r="255" spans="15:32" x14ac:dyDescent="0.25"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</row>
    <row r="256" spans="15:32" x14ac:dyDescent="0.25"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</row>
    <row r="257" spans="15:32" x14ac:dyDescent="0.25"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</row>
    <row r="258" spans="15:32" x14ac:dyDescent="0.25"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</row>
    <row r="259" spans="15:32" x14ac:dyDescent="0.25"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</row>
    <row r="260" spans="15:32" x14ac:dyDescent="0.25"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</row>
    <row r="261" spans="15:32" x14ac:dyDescent="0.25"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</row>
    <row r="262" spans="15:32" x14ac:dyDescent="0.25"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</row>
    <row r="263" spans="15:32" x14ac:dyDescent="0.25"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</row>
    <row r="264" spans="15:32" x14ac:dyDescent="0.25"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</row>
    <row r="265" spans="15:32" x14ac:dyDescent="0.25"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</row>
    <row r="266" spans="15:32" x14ac:dyDescent="0.25"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</row>
    <row r="267" spans="15:32" x14ac:dyDescent="0.25"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</row>
    <row r="268" spans="15:32" x14ac:dyDescent="0.25"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</row>
    <row r="269" spans="15:32" x14ac:dyDescent="0.25"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</row>
    <row r="270" spans="15:32" x14ac:dyDescent="0.25"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</row>
    <row r="271" spans="15:32" x14ac:dyDescent="0.25"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</row>
    <row r="272" spans="15:32" x14ac:dyDescent="0.25"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</row>
    <row r="273" spans="15:32" x14ac:dyDescent="0.25"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</row>
    <row r="274" spans="15:32" x14ac:dyDescent="0.25"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</row>
    <row r="275" spans="15:32" x14ac:dyDescent="0.25"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</row>
    <row r="276" spans="15:32" x14ac:dyDescent="0.25"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</row>
    <row r="277" spans="15:32" x14ac:dyDescent="0.25"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</row>
    <row r="278" spans="15:32" x14ac:dyDescent="0.25"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</row>
    <row r="279" spans="15:32" x14ac:dyDescent="0.25"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</row>
    <row r="280" spans="15:32" x14ac:dyDescent="0.25"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</row>
    <row r="281" spans="15:32" x14ac:dyDescent="0.25"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</row>
    <row r="282" spans="15:32" x14ac:dyDescent="0.25"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</row>
    <row r="283" spans="15:32" x14ac:dyDescent="0.25"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</row>
    <row r="284" spans="15:32" x14ac:dyDescent="0.25"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</row>
    <row r="285" spans="15:32" x14ac:dyDescent="0.25"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</row>
    <row r="286" spans="15:32" x14ac:dyDescent="0.25"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</row>
    <row r="287" spans="15:32" x14ac:dyDescent="0.25"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</row>
    <row r="288" spans="15:32" x14ac:dyDescent="0.25"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</row>
    <row r="289" spans="15:32" x14ac:dyDescent="0.25"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</row>
    <row r="290" spans="15:32" x14ac:dyDescent="0.25"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</row>
    <row r="291" spans="15:32" x14ac:dyDescent="0.25"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</row>
    <row r="292" spans="15:32" x14ac:dyDescent="0.25"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</row>
    <row r="293" spans="15:32" x14ac:dyDescent="0.25"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</row>
    <row r="294" spans="15:32" x14ac:dyDescent="0.25"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</row>
    <row r="295" spans="15:32" x14ac:dyDescent="0.25"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</row>
    <row r="296" spans="15:32" x14ac:dyDescent="0.25"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</row>
    <row r="297" spans="15:32" x14ac:dyDescent="0.25"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</row>
    <row r="298" spans="15:32" x14ac:dyDescent="0.25"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</row>
    <row r="299" spans="15:32" x14ac:dyDescent="0.25"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</row>
    <row r="300" spans="15:32" x14ac:dyDescent="0.25"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</row>
    <row r="301" spans="15:32" x14ac:dyDescent="0.25"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</row>
    <row r="302" spans="15:32" x14ac:dyDescent="0.25"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</row>
    <row r="303" spans="15:32" x14ac:dyDescent="0.25"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</row>
    <row r="304" spans="15:32" x14ac:dyDescent="0.25"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</row>
    <row r="305" spans="15:32" x14ac:dyDescent="0.25"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</row>
    <row r="306" spans="15:32" x14ac:dyDescent="0.25"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</row>
    <row r="307" spans="15:32" x14ac:dyDescent="0.25"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</row>
    <row r="308" spans="15:32" x14ac:dyDescent="0.25"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</row>
    <row r="309" spans="15:32" x14ac:dyDescent="0.25"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</row>
    <row r="310" spans="15:32" x14ac:dyDescent="0.25"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</row>
    <row r="311" spans="15:32" x14ac:dyDescent="0.25"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</row>
    <row r="312" spans="15:32" x14ac:dyDescent="0.25"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</row>
    <row r="313" spans="15:32" x14ac:dyDescent="0.25"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</row>
    <row r="314" spans="15:32" x14ac:dyDescent="0.25"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</row>
    <row r="315" spans="15:32" x14ac:dyDescent="0.25"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</row>
    <row r="316" spans="15:32" x14ac:dyDescent="0.25"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</row>
    <row r="317" spans="15:32" x14ac:dyDescent="0.25"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</row>
    <row r="318" spans="15:32" x14ac:dyDescent="0.25"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</row>
    <row r="319" spans="15:32" x14ac:dyDescent="0.25"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</row>
    <row r="320" spans="15:32" x14ac:dyDescent="0.25"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</row>
    <row r="321" spans="15:32" x14ac:dyDescent="0.25"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</row>
    <row r="322" spans="15:32" x14ac:dyDescent="0.25"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</row>
    <row r="323" spans="15:32" x14ac:dyDescent="0.25"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</row>
    <row r="324" spans="15:32" x14ac:dyDescent="0.25"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</row>
    <row r="325" spans="15:32" x14ac:dyDescent="0.25"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</row>
    <row r="326" spans="15:32" x14ac:dyDescent="0.25"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</row>
    <row r="327" spans="15:32" x14ac:dyDescent="0.25"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</row>
    <row r="328" spans="15:32" x14ac:dyDescent="0.25"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</row>
    <row r="329" spans="15:32" x14ac:dyDescent="0.25"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</row>
    <row r="330" spans="15:32" x14ac:dyDescent="0.25"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</row>
    <row r="331" spans="15:32" x14ac:dyDescent="0.25"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</row>
    <row r="332" spans="15:32" x14ac:dyDescent="0.25"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</row>
    <row r="333" spans="15:32" x14ac:dyDescent="0.25"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</row>
    <row r="334" spans="15:32" x14ac:dyDescent="0.25"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</row>
    <row r="335" spans="15:32" x14ac:dyDescent="0.25"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</row>
    <row r="336" spans="15:32" x14ac:dyDescent="0.25"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</row>
    <row r="337" spans="15:32" x14ac:dyDescent="0.25"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</row>
    <row r="338" spans="15:32" x14ac:dyDescent="0.25"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</row>
    <row r="339" spans="15:32" x14ac:dyDescent="0.25"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</row>
    <row r="340" spans="15:32" x14ac:dyDescent="0.25"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</row>
    <row r="341" spans="15:32" x14ac:dyDescent="0.25"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</row>
    <row r="342" spans="15:32" x14ac:dyDescent="0.25"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</row>
    <row r="343" spans="15:32" x14ac:dyDescent="0.25"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</row>
    <row r="344" spans="15:32" x14ac:dyDescent="0.25"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</row>
    <row r="345" spans="15:32" x14ac:dyDescent="0.25"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</row>
    <row r="346" spans="15:32" x14ac:dyDescent="0.25"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</row>
    <row r="347" spans="15:32" x14ac:dyDescent="0.25"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</row>
    <row r="348" spans="15:32" x14ac:dyDescent="0.25"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</row>
    <row r="349" spans="15:32" x14ac:dyDescent="0.25"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</row>
    <row r="350" spans="15:32" x14ac:dyDescent="0.25"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</row>
    <row r="351" spans="15:32" x14ac:dyDescent="0.25"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</row>
    <row r="352" spans="15:32" x14ac:dyDescent="0.25"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</row>
    <row r="353" spans="15:32" x14ac:dyDescent="0.25"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</row>
    <row r="354" spans="15:32" x14ac:dyDescent="0.25"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</row>
    <row r="355" spans="15:32" x14ac:dyDescent="0.25"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</row>
    <row r="356" spans="15:32" x14ac:dyDescent="0.25"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</row>
    <row r="357" spans="15:32" x14ac:dyDescent="0.25"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</row>
    <row r="358" spans="15:32" x14ac:dyDescent="0.25"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</row>
    <row r="359" spans="15:32" x14ac:dyDescent="0.25"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</row>
    <row r="360" spans="15:32" x14ac:dyDescent="0.25"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</row>
    <row r="361" spans="15:32" x14ac:dyDescent="0.25"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</row>
    <row r="362" spans="15:32" x14ac:dyDescent="0.25"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</row>
    <row r="363" spans="15:32" x14ac:dyDescent="0.25"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</row>
    <row r="364" spans="15:32" x14ac:dyDescent="0.25"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</row>
    <row r="365" spans="15:32" x14ac:dyDescent="0.25"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</row>
    <row r="366" spans="15:32" x14ac:dyDescent="0.25"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</row>
    <row r="367" spans="15:32" x14ac:dyDescent="0.25"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</row>
    <row r="368" spans="15:32" x14ac:dyDescent="0.25"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</row>
    <row r="369" spans="15:32" x14ac:dyDescent="0.25"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</row>
    <row r="370" spans="15:32" x14ac:dyDescent="0.25"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</row>
    <row r="371" spans="15:32" x14ac:dyDescent="0.25"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</row>
    <row r="372" spans="15:32" x14ac:dyDescent="0.25"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</row>
    <row r="373" spans="15:32" x14ac:dyDescent="0.25"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</row>
    <row r="374" spans="15:32" x14ac:dyDescent="0.25"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</row>
    <row r="375" spans="15:32" x14ac:dyDescent="0.25"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</row>
    <row r="376" spans="15:32" x14ac:dyDescent="0.25"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</row>
    <row r="377" spans="15:32" x14ac:dyDescent="0.25"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</row>
    <row r="378" spans="15:32" x14ac:dyDescent="0.25"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</row>
    <row r="379" spans="15:32" x14ac:dyDescent="0.25"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</row>
    <row r="380" spans="15:32" x14ac:dyDescent="0.25"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</row>
    <row r="381" spans="15:32" x14ac:dyDescent="0.25"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</row>
    <row r="382" spans="15:32" x14ac:dyDescent="0.25"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</row>
    <row r="383" spans="15:32" x14ac:dyDescent="0.25"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</row>
    <row r="384" spans="15:32" x14ac:dyDescent="0.25"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</row>
    <row r="385" spans="15:32" x14ac:dyDescent="0.25"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</row>
    <row r="386" spans="15:32" x14ac:dyDescent="0.25"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</row>
    <row r="387" spans="15:32" x14ac:dyDescent="0.25"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</row>
    <row r="388" spans="15:32" x14ac:dyDescent="0.25"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</row>
    <row r="389" spans="15:32" x14ac:dyDescent="0.25"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</row>
    <row r="390" spans="15:32" x14ac:dyDescent="0.25"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</row>
    <row r="391" spans="15:32" x14ac:dyDescent="0.25"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</row>
    <row r="392" spans="15:32" x14ac:dyDescent="0.25"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</row>
    <row r="393" spans="15:32" x14ac:dyDescent="0.25"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</row>
    <row r="394" spans="15:32" x14ac:dyDescent="0.25"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</row>
    <row r="395" spans="15:32" x14ac:dyDescent="0.25"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</row>
    <row r="396" spans="15:32" x14ac:dyDescent="0.25"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</row>
    <row r="397" spans="15:32" x14ac:dyDescent="0.25"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</row>
    <row r="398" spans="15:32" x14ac:dyDescent="0.25"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</row>
    <row r="399" spans="15:32" x14ac:dyDescent="0.25"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</row>
    <row r="400" spans="15:32" x14ac:dyDescent="0.25"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</row>
    <row r="401" spans="15:32" x14ac:dyDescent="0.25"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</row>
    <row r="402" spans="15:32" x14ac:dyDescent="0.25"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</row>
    <row r="403" spans="15:32" x14ac:dyDescent="0.25"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</row>
    <row r="404" spans="15:32" x14ac:dyDescent="0.25"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</row>
    <row r="405" spans="15:32" x14ac:dyDescent="0.25"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</row>
    <row r="406" spans="15:32" x14ac:dyDescent="0.25"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</row>
    <row r="407" spans="15:32" x14ac:dyDescent="0.25"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</row>
    <row r="408" spans="15:32" x14ac:dyDescent="0.25"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</row>
    <row r="409" spans="15:32" x14ac:dyDescent="0.25"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</row>
    <row r="410" spans="15:32" x14ac:dyDescent="0.25"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</row>
    <row r="411" spans="15:32" x14ac:dyDescent="0.25"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</row>
    <row r="412" spans="15:32" x14ac:dyDescent="0.25"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</row>
    <row r="413" spans="15:32" x14ac:dyDescent="0.25"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</row>
    <row r="414" spans="15:32" x14ac:dyDescent="0.25"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</row>
    <row r="415" spans="15:32" x14ac:dyDescent="0.25"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</row>
    <row r="416" spans="15:32" x14ac:dyDescent="0.25"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</row>
    <row r="417" spans="15:32" x14ac:dyDescent="0.25"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</row>
    <row r="418" spans="15:32" x14ac:dyDescent="0.25"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</row>
    <row r="419" spans="15:32" x14ac:dyDescent="0.25"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</row>
    <row r="420" spans="15:32" x14ac:dyDescent="0.25"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</row>
    <row r="421" spans="15:32" x14ac:dyDescent="0.25"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</row>
    <row r="422" spans="15:32" x14ac:dyDescent="0.25"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</row>
    <row r="423" spans="15:32" x14ac:dyDescent="0.25"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</row>
    <row r="424" spans="15:32" x14ac:dyDescent="0.25"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</row>
    <row r="425" spans="15:32" x14ac:dyDescent="0.25"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</row>
    <row r="426" spans="15:32" x14ac:dyDescent="0.25"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</row>
    <row r="427" spans="15:32" x14ac:dyDescent="0.25"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</row>
    <row r="428" spans="15:32" x14ac:dyDescent="0.25"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</row>
    <row r="429" spans="15:32" x14ac:dyDescent="0.25"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</row>
    <row r="430" spans="15:32" x14ac:dyDescent="0.25"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</row>
    <row r="431" spans="15:32" x14ac:dyDescent="0.25"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</row>
    <row r="432" spans="15:32" x14ac:dyDescent="0.25"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</row>
    <row r="433" spans="15:32" x14ac:dyDescent="0.25"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</row>
    <row r="434" spans="15:32" x14ac:dyDescent="0.25"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</row>
    <row r="435" spans="15:32" x14ac:dyDescent="0.25"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</row>
    <row r="436" spans="15:32" x14ac:dyDescent="0.25"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</row>
    <row r="437" spans="15:32" x14ac:dyDescent="0.25"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</row>
    <row r="438" spans="15:32" x14ac:dyDescent="0.25"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</row>
    <row r="439" spans="15:32" x14ac:dyDescent="0.25"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</row>
    <row r="440" spans="15:32" x14ac:dyDescent="0.25"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</row>
    <row r="441" spans="15:32" x14ac:dyDescent="0.25"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</row>
    <row r="442" spans="15:32" x14ac:dyDescent="0.25"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</row>
    <row r="443" spans="15:32" x14ac:dyDescent="0.25"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</row>
    <row r="444" spans="15:32" x14ac:dyDescent="0.25"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</row>
    <row r="445" spans="15:32" x14ac:dyDescent="0.25"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</row>
    <row r="446" spans="15:32" x14ac:dyDescent="0.25"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</row>
    <row r="447" spans="15:32" x14ac:dyDescent="0.25"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</row>
    <row r="448" spans="15:32" x14ac:dyDescent="0.25"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</row>
    <row r="449" spans="15:32" x14ac:dyDescent="0.25"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</row>
    <row r="450" spans="15:32" x14ac:dyDescent="0.25"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</row>
    <row r="451" spans="15:32" x14ac:dyDescent="0.25"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</row>
    <row r="452" spans="15:32" x14ac:dyDescent="0.25"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</row>
    <row r="453" spans="15:32" x14ac:dyDescent="0.25"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</row>
    <row r="454" spans="15:32" x14ac:dyDescent="0.25"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</row>
    <row r="455" spans="15:32" x14ac:dyDescent="0.25"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</row>
    <row r="456" spans="15:32" x14ac:dyDescent="0.25"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</row>
    <row r="457" spans="15:32" x14ac:dyDescent="0.25"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</row>
    <row r="458" spans="15:32" x14ac:dyDescent="0.25"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</row>
    <row r="459" spans="15:32" x14ac:dyDescent="0.25"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</row>
    <row r="460" spans="15:32" x14ac:dyDescent="0.25"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</row>
    <row r="461" spans="15:32" x14ac:dyDescent="0.25"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</row>
    <row r="462" spans="15:32" x14ac:dyDescent="0.25"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</row>
    <row r="463" spans="15:32" x14ac:dyDescent="0.25"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</row>
    <row r="464" spans="15:32" x14ac:dyDescent="0.25"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</row>
    <row r="465" spans="15:32" x14ac:dyDescent="0.25"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</row>
    <row r="466" spans="15:32" x14ac:dyDescent="0.25"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</row>
    <row r="467" spans="15:32" x14ac:dyDescent="0.25"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</row>
    <row r="468" spans="15:32" x14ac:dyDescent="0.25"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</row>
    <row r="469" spans="15:32" x14ac:dyDescent="0.25"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</row>
    <row r="470" spans="15:32" x14ac:dyDescent="0.25"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</row>
    <row r="471" spans="15:32" x14ac:dyDescent="0.25"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</row>
    <row r="472" spans="15:32" x14ac:dyDescent="0.25"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</row>
    <row r="473" spans="15:32" x14ac:dyDescent="0.25"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</row>
    <row r="474" spans="15:32" x14ac:dyDescent="0.25"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</row>
    <row r="475" spans="15:32" x14ac:dyDescent="0.25"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</row>
    <row r="476" spans="15:32" x14ac:dyDescent="0.25"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</row>
    <row r="477" spans="15:32" x14ac:dyDescent="0.25"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</row>
    <row r="478" spans="15:32" x14ac:dyDescent="0.25"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</row>
    <row r="479" spans="15:32" x14ac:dyDescent="0.25"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</row>
    <row r="480" spans="15:32" x14ac:dyDescent="0.25"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</row>
    <row r="481" spans="15:32" x14ac:dyDescent="0.25"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</row>
    <row r="482" spans="15:32" x14ac:dyDescent="0.25"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</row>
    <row r="483" spans="15:32" x14ac:dyDescent="0.25"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</row>
    <row r="484" spans="15:32" x14ac:dyDescent="0.25"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</row>
    <row r="485" spans="15:32" x14ac:dyDescent="0.25"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</row>
    <row r="486" spans="15:32" x14ac:dyDescent="0.25"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</row>
    <row r="487" spans="15:32" x14ac:dyDescent="0.25"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</row>
    <row r="488" spans="15:32" x14ac:dyDescent="0.25"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</row>
    <row r="489" spans="15:32" x14ac:dyDescent="0.25"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</row>
    <row r="490" spans="15:32" x14ac:dyDescent="0.25"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</row>
    <row r="491" spans="15:32" x14ac:dyDescent="0.25"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</row>
    <row r="492" spans="15:32" x14ac:dyDescent="0.25"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</row>
    <row r="493" spans="15:32" x14ac:dyDescent="0.25"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</row>
    <row r="494" spans="15:32" x14ac:dyDescent="0.25"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</row>
    <row r="495" spans="15:32" x14ac:dyDescent="0.25"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</row>
    <row r="496" spans="15:32" x14ac:dyDescent="0.25"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</row>
    <row r="497" spans="15:32" x14ac:dyDescent="0.25"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</row>
    <row r="498" spans="15:32" x14ac:dyDescent="0.25"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</row>
    <row r="499" spans="15:32" x14ac:dyDescent="0.25"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</row>
    <row r="500" spans="15:32" x14ac:dyDescent="0.25"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</row>
    <row r="501" spans="15:32" x14ac:dyDescent="0.25"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</row>
    <row r="502" spans="15:32" x14ac:dyDescent="0.25"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</row>
    <row r="503" spans="15:32" x14ac:dyDescent="0.25"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</row>
    <row r="504" spans="15:32" x14ac:dyDescent="0.25"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</row>
    <row r="505" spans="15:32" x14ac:dyDescent="0.25"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</row>
    <row r="506" spans="15:32" x14ac:dyDescent="0.25"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</row>
    <row r="507" spans="15:32" x14ac:dyDescent="0.25"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</row>
    <row r="508" spans="15:32" x14ac:dyDescent="0.25"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</row>
    <row r="509" spans="15:32" x14ac:dyDescent="0.25"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</row>
    <row r="510" spans="15:32" x14ac:dyDescent="0.25"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</row>
    <row r="511" spans="15:32" x14ac:dyDescent="0.25"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</row>
    <row r="512" spans="15:32" x14ac:dyDescent="0.25"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</row>
    <row r="513" spans="15:32" x14ac:dyDescent="0.25"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</row>
    <row r="514" spans="15:32" x14ac:dyDescent="0.25"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</row>
    <row r="515" spans="15:32" x14ac:dyDescent="0.25"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</row>
    <row r="516" spans="15:32" x14ac:dyDescent="0.25"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</row>
    <row r="517" spans="15:32" x14ac:dyDescent="0.25"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</row>
    <row r="518" spans="15:32" x14ac:dyDescent="0.25"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</row>
    <row r="519" spans="15:32" x14ac:dyDescent="0.25"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</row>
    <row r="520" spans="15:32" x14ac:dyDescent="0.25"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</row>
    <row r="521" spans="15:32" x14ac:dyDescent="0.25"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</row>
    <row r="522" spans="15:32" x14ac:dyDescent="0.25"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</row>
    <row r="523" spans="15:32" x14ac:dyDescent="0.25"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</row>
    <row r="524" spans="15:32" x14ac:dyDescent="0.25"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</row>
    <row r="525" spans="15:32" x14ac:dyDescent="0.25"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</row>
    <row r="526" spans="15:32" x14ac:dyDescent="0.25"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</row>
    <row r="527" spans="15:32" x14ac:dyDescent="0.25"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</row>
    <row r="528" spans="15:32" x14ac:dyDescent="0.25"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</row>
    <row r="529" spans="15:32" x14ac:dyDescent="0.25"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</row>
    <row r="530" spans="15:32" x14ac:dyDescent="0.25"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</row>
    <row r="531" spans="15:32" x14ac:dyDescent="0.25"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</row>
    <row r="532" spans="15:32" x14ac:dyDescent="0.25"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</row>
    <row r="533" spans="15:32" x14ac:dyDescent="0.25"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</row>
    <row r="534" spans="15:32" x14ac:dyDescent="0.25"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</row>
    <row r="535" spans="15:32" x14ac:dyDescent="0.25"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</row>
    <row r="536" spans="15:32" x14ac:dyDescent="0.25"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</row>
    <row r="537" spans="15:32" x14ac:dyDescent="0.25"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</row>
    <row r="538" spans="15:32" x14ac:dyDescent="0.25"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</row>
    <row r="539" spans="15:32" x14ac:dyDescent="0.25"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</row>
    <row r="540" spans="15:32" x14ac:dyDescent="0.25"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</row>
    <row r="541" spans="15:32" x14ac:dyDescent="0.25"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</row>
    <row r="542" spans="15:32" x14ac:dyDescent="0.25"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</row>
    <row r="543" spans="15:32" x14ac:dyDescent="0.25"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</row>
    <row r="544" spans="15:32" x14ac:dyDescent="0.25"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</row>
    <row r="545" spans="15:32" x14ac:dyDescent="0.25"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</row>
    <row r="546" spans="15:32" x14ac:dyDescent="0.25"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</row>
    <row r="547" spans="15:32" x14ac:dyDescent="0.25"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</row>
    <row r="548" spans="15:32" x14ac:dyDescent="0.25"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</row>
    <row r="549" spans="15:32" x14ac:dyDescent="0.25"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</row>
    <row r="550" spans="15:32" x14ac:dyDescent="0.25"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</row>
    <row r="551" spans="15:32" x14ac:dyDescent="0.25"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</row>
    <row r="552" spans="15:32" x14ac:dyDescent="0.25"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</row>
    <row r="553" spans="15:32" x14ac:dyDescent="0.25"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</row>
    <row r="554" spans="15:32" x14ac:dyDescent="0.25"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</row>
    <row r="555" spans="15:32" x14ac:dyDescent="0.25"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</row>
    <row r="556" spans="15:32" x14ac:dyDescent="0.25"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</row>
    <row r="557" spans="15:32" x14ac:dyDescent="0.25"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</row>
    <row r="558" spans="15:32" x14ac:dyDescent="0.25"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</row>
    <row r="559" spans="15:32" x14ac:dyDescent="0.25"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</row>
    <row r="560" spans="15:32" x14ac:dyDescent="0.25"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</row>
    <row r="561" spans="15:32" x14ac:dyDescent="0.25"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</row>
    <row r="562" spans="15:32" x14ac:dyDescent="0.25"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</row>
    <row r="563" spans="15:32" x14ac:dyDescent="0.25"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</row>
    <row r="564" spans="15:32" x14ac:dyDescent="0.25"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</row>
    <row r="565" spans="15:32" x14ac:dyDescent="0.25"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</row>
    <row r="566" spans="15:32" x14ac:dyDescent="0.25"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</row>
    <row r="567" spans="15:32" x14ac:dyDescent="0.25"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</row>
    <row r="568" spans="15:32" x14ac:dyDescent="0.25"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</row>
    <row r="569" spans="15:32" x14ac:dyDescent="0.25"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</row>
    <row r="570" spans="15:32" x14ac:dyDescent="0.25"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</row>
    <row r="571" spans="15:32" x14ac:dyDescent="0.25"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</row>
    <row r="572" spans="15:32" x14ac:dyDescent="0.25"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</row>
    <row r="573" spans="15:32" x14ac:dyDescent="0.25"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</row>
    <row r="574" spans="15:32" x14ac:dyDescent="0.25"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</row>
    <row r="575" spans="15:32" x14ac:dyDescent="0.25"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</row>
    <row r="576" spans="15:32" x14ac:dyDescent="0.25"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</row>
    <row r="577" spans="15:32" x14ac:dyDescent="0.25"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</row>
    <row r="578" spans="15:32" x14ac:dyDescent="0.25"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</row>
    <row r="579" spans="15:32" x14ac:dyDescent="0.25"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</row>
    <row r="580" spans="15:32" x14ac:dyDescent="0.25"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</row>
    <row r="581" spans="15:32" x14ac:dyDescent="0.25"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</row>
    <row r="582" spans="15:32" x14ac:dyDescent="0.25"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</row>
    <row r="583" spans="15:32" x14ac:dyDescent="0.25"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</row>
    <row r="584" spans="15:32" x14ac:dyDescent="0.25"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</row>
    <row r="585" spans="15:32" x14ac:dyDescent="0.25"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</row>
    <row r="586" spans="15:32" x14ac:dyDescent="0.25"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</row>
    <row r="587" spans="15:32" x14ac:dyDescent="0.25"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</row>
    <row r="588" spans="15:32" x14ac:dyDescent="0.25"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</row>
    <row r="589" spans="15:32" x14ac:dyDescent="0.25"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</row>
    <row r="590" spans="15:32" x14ac:dyDescent="0.25"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</row>
    <row r="591" spans="15:32" x14ac:dyDescent="0.25"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</row>
    <row r="592" spans="15:32" x14ac:dyDescent="0.25"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</row>
    <row r="593" spans="15:32" x14ac:dyDescent="0.25"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</row>
    <row r="594" spans="15:32" x14ac:dyDescent="0.25"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</row>
    <row r="595" spans="15:32" x14ac:dyDescent="0.25"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</row>
    <row r="596" spans="15:32" x14ac:dyDescent="0.25"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</row>
    <row r="597" spans="15:32" x14ac:dyDescent="0.25"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</row>
    <row r="598" spans="15:32" x14ac:dyDescent="0.25"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</row>
    <row r="599" spans="15:32" x14ac:dyDescent="0.25"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</row>
    <row r="600" spans="15:32" x14ac:dyDescent="0.25"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</row>
    <row r="601" spans="15:32" x14ac:dyDescent="0.25"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</row>
    <row r="602" spans="15:32" x14ac:dyDescent="0.25"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</row>
    <row r="603" spans="15:32" x14ac:dyDescent="0.25"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</row>
    <row r="604" spans="15:32" x14ac:dyDescent="0.25"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</row>
    <row r="605" spans="15:32" x14ac:dyDescent="0.25"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</row>
    <row r="606" spans="15:32" x14ac:dyDescent="0.25"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</row>
    <row r="607" spans="15:32" x14ac:dyDescent="0.25"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</row>
    <row r="608" spans="15:32" x14ac:dyDescent="0.25"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</row>
    <row r="609" spans="15:32" x14ac:dyDescent="0.25"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</row>
    <row r="610" spans="15:32" x14ac:dyDescent="0.25"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</row>
    <row r="611" spans="15:32" x14ac:dyDescent="0.25"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</row>
    <row r="612" spans="15:32" x14ac:dyDescent="0.25"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</row>
    <row r="613" spans="15:32" x14ac:dyDescent="0.25"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</row>
    <row r="614" spans="15:32" x14ac:dyDescent="0.25"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</row>
    <row r="615" spans="15:32" x14ac:dyDescent="0.25"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</row>
    <row r="616" spans="15:32" x14ac:dyDescent="0.25"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</row>
    <row r="617" spans="15:32" x14ac:dyDescent="0.25"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</row>
    <row r="618" spans="15:32" x14ac:dyDescent="0.25"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</row>
    <row r="619" spans="15:32" x14ac:dyDescent="0.25"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</row>
    <row r="620" spans="15:32" x14ac:dyDescent="0.25"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</row>
    <row r="621" spans="15:32" x14ac:dyDescent="0.25"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</row>
    <row r="622" spans="15:32" x14ac:dyDescent="0.25"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</row>
    <row r="623" spans="15:32" x14ac:dyDescent="0.25"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</row>
    <row r="624" spans="15:32" x14ac:dyDescent="0.25"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</row>
    <row r="625" spans="15:32" x14ac:dyDescent="0.25"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</row>
    <row r="626" spans="15:32" x14ac:dyDescent="0.25"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</row>
    <row r="627" spans="15:32" x14ac:dyDescent="0.25"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</row>
    <row r="628" spans="15:32" x14ac:dyDescent="0.25"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</row>
  </sheetData>
  <sheetProtection selectLockedCells="1"/>
  <mergeCells count="13">
    <mergeCell ref="A1:N1"/>
    <mergeCell ref="A65:N65"/>
    <mergeCell ref="D2:J2"/>
    <mergeCell ref="D3:J3"/>
    <mergeCell ref="D4:J4"/>
    <mergeCell ref="D5:J5"/>
    <mergeCell ref="B62:M63"/>
    <mergeCell ref="B32:J34"/>
    <mergeCell ref="B36:J38"/>
    <mergeCell ref="B49:J51"/>
    <mergeCell ref="B17:G19"/>
    <mergeCell ref="B56:N56"/>
    <mergeCell ref="B30:J31"/>
  </mergeCells>
  <phoneticPr fontId="2" type="noConversion"/>
  <printOptions horizontalCentered="1"/>
  <pageMargins left="0.75" right="0.61599999999999999" top="1" bottom="1" header="0.3" footer="0.3"/>
  <pageSetup scale="72" orientation="portrait" horizont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2"/>
    <pageSetUpPr fitToPage="1"/>
  </sheetPr>
  <dimension ref="A1:R262"/>
  <sheetViews>
    <sheetView zoomScale="140" zoomScaleNormal="140" zoomScalePageLayoutView="125" workbookViewId="0">
      <selection activeCell="F14" sqref="F14"/>
    </sheetView>
  </sheetViews>
  <sheetFormatPr defaultColWidth="8.81640625" defaultRowHeight="12.5" x14ac:dyDescent="0.25"/>
  <cols>
    <col min="1" max="1" width="4.36328125" customWidth="1"/>
    <col min="2" max="2" width="19.36328125" customWidth="1"/>
    <col min="3" max="3" width="6.453125" customWidth="1"/>
    <col min="4" max="4" width="19.36328125" customWidth="1"/>
    <col min="5" max="5" width="4.36328125" customWidth="1"/>
    <col min="6" max="6" width="21.81640625" customWidth="1"/>
    <col min="7" max="7" width="4.36328125" customWidth="1"/>
    <col min="8" max="8" width="19.36328125" customWidth="1"/>
  </cols>
  <sheetData>
    <row r="1" spans="1:18" ht="23" x14ac:dyDescent="0.5">
      <c r="A1" s="25" t="s">
        <v>117</v>
      </c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7.25" customHeight="1" x14ac:dyDescent="0.35">
      <c r="A2" s="23" t="str">
        <f>'PGA Section Financial'!A2</f>
        <v>Tournament:</v>
      </c>
      <c r="B2" s="23"/>
      <c r="D2" s="105">
        <f>'PGA Section Financial'!D2:J2</f>
        <v>0</v>
      </c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7.25" customHeight="1" x14ac:dyDescent="0.35">
      <c r="A3" s="23" t="str">
        <f>'PGA Section Financial'!A3</f>
        <v>Dates:</v>
      </c>
      <c r="B3" s="23"/>
      <c r="D3" s="105">
        <f>'PGA Section Financial'!D3:J3</f>
        <v>0</v>
      </c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18" customHeight="1" thickBot="1" x14ac:dyDescent="0.4">
      <c r="A4" s="24" t="str">
        <f>'PGA Section Financial'!A5</f>
        <v>Advance Official(s):</v>
      </c>
      <c r="B4" s="24"/>
      <c r="C4" s="22"/>
      <c r="D4" s="106">
        <f>'PGA Section Financial'!D5:J5</f>
        <v>0</v>
      </c>
      <c r="E4" s="22"/>
      <c r="F4" s="22"/>
      <c r="G4" s="22"/>
      <c r="H4" s="22"/>
      <c r="I4" s="19"/>
      <c r="J4" s="18"/>
      <c r="K4" s="18"/>
      <c r="L4" s="18"/>
      <c r="M4" s="18"/>
      <c r="N4" s="18"/>
      <c r="O4" s="18"/>
      <c r="P4" s="18"/>
      <c r="Q4" s="18"/>
      <c r="R4" s="18"/>
    </row>
    <row r="5" spans="1:18" ht="5.25" customHeight="1" thickTop="1" x14ac:dyDescent="0.25">
      <c r="A5" s="5" t="s">
        <v>4</v>
      </c>
      <c r="B5" s="5"/>
      <c r="C5" s="5" t="s">
        <v>4</v>
      </c>
      <c r="D5" s="5"/>
      <c r="E5" s="5" t="s">
        <v>4</v>
      </c>
      <c r="F5" s="5"/>
      <c r="G5" s="6"/>
      <c r="H5" s="6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3" x14ac:dyDescent="0.25">
      <c r="A6" s="122" t="s">
        <v>33</v>
      </c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.75" customHeight="1" x14ac:dyDescent="0.25"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3" x14ac:dyDescent="0.3">
      <c r="A8" s="2" t="str">
        <f>CONCATENATE("The following players have paid the $",C30," insurance fee at tournament registration:")</f>
        <v>The following players have paid the $20 insurance fee at tournament registration:</v>
      </c>
      <c r="B8" s="1"/>
      <c r="C8" s="1"/>
      <c r="D8" s="1"/>
      <c r="E8" s="1"/>
      <c r="F8" s="1"/>
      <c r="G8" s="1"/>
      <c r="H8" s="1"/>
      <c r="I8" s="20"/>
      <c r="J8" s="18"/>
      <c r="K8" s="18"/>
      <c r="L8" s="18"/>
      <c r="M8" s="18"/>
      <c r="N8" s="18"/>
      <c r="O8" s="18"/>
      <c r="P8" s="18"/>
      <c r="Q8" s="18"/>
      <c r="R8" s="18"/>
    </row>
    <row r="9" spans="1:18" x14ac:dyDescent="0.25">
      <c r="A9" s="7">
        <v>1</v>
      </c>
      <c r="B9" s="133"/>
      <c r="C9" s="7" t="s">
        <v>34</v>
      </c>
      <c r="D9" s="133"/>
      <c r="E9" s="7">
        <v>31</v>
      </c>
      <c r="F9" s="133"/>
      <c r="G9" s="3">
        <v>46</v>
      </c>
      <c r="H9" s="134"/>
      <c r="I9" s="20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7">
        <v>2</v>
      </c>
      <c r="B10" s="133"/>
      <c r="C10" s="7" t="s">
        <v>35</v>
      </c>
      <c r="D10" s="133"/>
      <c r="E10" s="7">
        <v>32</v>
      </c>
      <c r="F10" s="133"/>
      <c r="G10" s="3">
        <v>47</v>
      </c>
      <c r="H10" s="134"/>
      <c r="I10" s="20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4">
        <v>3</v>
      </c>
      <c r="B11" s="133"/>
      <c r="C11" s="7" t="s">
        <v>36</v>
      </c>
      <c r="D11" s="133"/>
      <c r="E11" s="7">
        <v>33</v>
      </c>
      <c r="F11" s="133"/>
      <c r="G11" s="3">
        <v>48</v>
      </c>
      <c r="H11" s="134"/>
      <c r="I11" s="20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4">
        <v>4</v>
      </c>
      <c r="B12" s="133"/>
      <c r="C12" s="7" t="s">
        <v>37</v>
      </c>
      <c r="D12" s="133"/>
      <c r="E12" s="7">
        <v>34</v>
      </c>
      <c r="F12" s="133"/>
      <c r="G12" s="3">
        <v>49</v>
      </c>
      <c r="H12" s="135"/>
      <c r="I12" s="20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4">
        <v>5</v>
      </c>
      <c r="B13" s="133"/>
      <c r="C13" s="7" t="s">
        <v>38</v>
      </c>
      <c r="D13" s="133"/>
      <c r="E13" s="7" t="s">
        <v>39</v>
      </c>
      <c r="F13" s="133"/>
      <c r="G13" s="3">
        <v>50</v>
      </c>
      <c r="H13" s="134"/>
      <c r="I13" s="20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4">
        <v>6</v>
      </c>
      <c r="B14" s="133"/>
      <c r="C14" s="7" t="s">
        <v>40</v>
      </c>
      <c r="D14" s="133"/>
      <c r="E14" s="7" t="s">
        <v>41</v>
      </c>
      <c r="F14" s="133"/>
      <c r="G14" s="3">
        <v>51</v>
      </c>
      <c r="H14" s="134"/>
      <c r="I14" s="20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4">
        <v>7</v>
      </c>
      <c r="B15" s="133"/>
      <c r="C15" s="7" t="s">
        <v>42</v>
      </c>
      <c r="D15" s="133"/>
      <c r="E15" s="7" t="s">
        <v>43</v>
      </c>
      <c r="F15" s="133"/>
      <c r="G15" s="3">
        <v>52</v>
      </c>
      <c r="H15" s="134"/>
      <c r="I15" s="20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4">
        <v>8</v>
      </c>
      <c r="B16" s="133"/>
      <c r="C16" s="7" t="s">
        <v>44</v>
      </c>
      <c r="D16" s="133"/>
      <c r="E16" s="7" t="s">
        <v>45</v>
      </c>
      <c r="F16" s="133"/>
      <c r="G16" s="3">
        <v>53</v>
      </c>
      <c r="H16" s="134"/>
      <c r="I16" s="20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4">
        <v>9</v>
      </c>
      <c r="B17" s="133"/>
      <c r="C17" s="7" t="s">
        <v>46</v>
      </c>
      <c r="D17" s="133"/>
      <c r="E17" s="7" t="s">
        <v>47</v>
      </c>
      <c r="F17" s="133"/>
      <c r="G17" s="3">
        <v>54</v>
      </c>
      <c r="H17" s="134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4">
        <v>10</v>
      </c>
      <c r="B18" s="133"/>
      <c r="C18" s="7" t="s">
        <v>48</v>
      </c>
      <c r="D18" s="133"/>
      <c r="E18" s="7" t="s">
        <v>49</v>
      </c>
      <c r="F18" s="133"/>
      <c r="G18" s="3">
        <v>55</v>
      </c>
      <c r="H18" s="134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4">
        <v>11</v>
      </c>
      <c r="B19" s="133"/>
      <c r="C19" s="7" t="s">
        <v>50</v>
      </c>
      <c r="D19" s="133"/>
      <c r="E19" s="7" t="s">
        <v>51</v>
      </c>
      <c r="F19" s="133"/>
      <c r="G19" s="3">
        <v>56</v>
      </c>
      <c r="H19" s="134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4">
        <v>12</v>
      </c>
      <c r="B20" s="133"/>
      <c r="C20" s="7" t="s">
        <v>52</v>
      </c>
      <c r="D20" s="133"/>
      <c r="E20" s="7" t="s">
        <v>53</v>
      </c>
      <c r="F20" s="133"/>
      <c r="G20" s="3">
        <v>57</v>
      </c>
      <c r="H20" s="134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ht="13.25" customHeight="1" x14ac:dyDescent="0.25">
      <c r="A21" s="4">
        <v>13</v>
      </c>
      <c r="B21" s="133"/>
      <c r="C21" s="7" t="s">
        <v>54</v>
      </c>
      <c r="D21" s="133"/>
      <c r="E21" s="7" t="s">
        <v>55</v>
      </c>
      <c r="F21" s="133"/>
      <c r="G21" s="3">
        <v>58</v>
      </c>
      <c r="H21" s="134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ht="13.25" customHeight="1" x14ac:dyDescent="0.25">
      <c r="A22" s="4">
        <v>14</v>
      </c>
      <c r="B22" s="133"/>
      <c r="C22" s="7" t="s">
        <v>56</v>
      </c>
      <c r="D22" s="133"/>
      <c r="E22" s="7" t="s">
        <v>57</v>
      </c>
      <c r="F22" s="133"/>
      <c r="G22" s="3">
        <v>59</v>
      </c>
      <c r="H22" s="134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3.25" customHeight="1" x14ac:dyDescent="0.25">
      <c r="A23" s="4">
        <v>15</v>
      </c>
      <c r="B23" s="133"/>
      <c r="C23" s="7" t="s">
        <v>58</v>
      </c>
      <c r="D23" s="133"/>
      <c r="E23" s="7" t="s">
        <v>59</v>
      </c>
      <c r="F23" s="133"/>
      <c r="G23" s="3">
        <v>60</v>
      </c>
      <c r="H23" s="134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ht="5.25" customHeight="1" thickBot="1" x14ac:dyDescent="0.3">
      <c r="A24" s="3" t="s">
        <v>4</v>
      </c>
      <c r="B24" s="156"/>
      <c r="C24" s="3" t="s">
        <v>4</v>
      </c>
      <c r="D24" s="3"/>
      <c r="E24" s="3" t="s">
        <v>4</v>
      </c>
      <c r="F24" s="3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ht="5.25" customHeight="1" thickTop="1" x14ac:dyDescent="0.25">
      <c r="A25" s="5" t="s">
        <v>4</v>
      </c>
      <c r="B25" s="5"/>
      <c r="C25" s="5" t="s">
        <v>4</v>
      </c>
      <c r="D25" s="5"/>
      <c r="E25" s="5" t="s">
        <v>4</v>
      </c>
      <c r="F25" s="5"/>
      <c r="G25" s="6"/>
      <c r="H25" s="6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ht="13" x14ac:dyDescent="0.25">
      <c r="A26" s="123" t="s">
        <v>60</v>
      </c>
      <c r="B26" s="3"/>
      <c r="C26" s="3"/>
      <c r="D26" s="3"/>
      <c r="E26" s="3" t="s">
        <v>4</v>
      </c>
      <c r="F26" s="3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3" t="s">
        <v>4</v>
      </c>
      <c r="B27" s="3"/>
      <c r="C27" s="3" t="s">
        <v>4</v>
      </c>
      <c r="D27" s="3"/>
      <c r="E27" s="3" t="s">
        <v>4</v>
      </c>
      <c r="F27" s="3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ht="14.5" thickBot="1" x14ac:dyDescent="0.35">
      <c r="A28" s="3" t="s">
        <v>4</v>
      </c>
      <c r="B28" s="9" t="s">
        <v>61</v>
      </c>
      <c r="C28" s="1"/>
      <c r="D28" s="126" t="s">
        <v>62</v>
      </c>
      <c r="G28" s="8"/>
      <c r="H28" s="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4" x14ac:dyDescent="0.3">
      <c r="A29" s="3" t="s">
        <v>4</v>
      </c>
      <c r="B29" s="11" t="s">
        <v>63</v>
      </c>
      <c r="C29" s="107">
        <v>100</v>
      </c>
      <c r="D29" s="1"/>
      <c r="E29" s="3"/>
      <c r="F29" s="16" t="str">
        <f>IF(C29=0," ",CONCATENATE(($C$36)," ",B29,"s at $",C29,"…"))</f>
        <v>0 Entry Fees at $100…</v>
      </c>
      <c r="G29" s="8"/>
      <c r="H29" s="15">
        <f>IF(C29=0," ",($C$36)*C29)</f>
        <v>0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ht="14" x14ac:dyDescent="0.3">
      <c r="A30" s="1" t="s">
        <v>4</v>
      </c>
      <c r="B30" s="12" t="s">
        <v>64</v>
      </c>
      <c r="C30" s="108">
        <v>20</v>
      </c>
      <c r="F30" s="16" t="str">
        <f>IF(C30=0," ",CONCATENATE($C$37," ",B30,"s at $",C30,"…"))</f>
        <v>0 Insurance Fees at $20…</v>
      </c>
      <c r="G30" s="8"/>
      <c r="H30" s="15">
        <f>IF(C30=0," ",C37*C30)</f>
        <v>0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ht="14" x14ac:dyDescent="0.3">
      <c r="A31" s="1" t="s">
        <v>4</v>
      </c>
      <c r="B31" s="13" t="s">
        <v>65</v>
      </c>
      <c r="C31" s="108">
        <v>20</v>
      </c>
      <c r="F31" s="16" t="str">
        <f>IF(C31=0," ",CONCATENATE(C35," ",B31,"s at $",C31,"…"))</f>
        <v>156 Locker Room Fees at $20…</v>
      </c>
      <c r="G31" s="8"/>
      <c r="H31" s="15">
        <f>IF(C31=0," ",$C$35*C31)</f>
        <v>3120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ht="14" x14ac:dyDescent="0.3">
      <c r="A32" s="1" t="s">
        <v>4</v>
      </c>
      <c r="B32" s="13" t="s">
        <v>66</v>
      </c>
      <c r="C32" s="108">
        <v>25</v>
      </c>
      <c r="F32" s="16" t="str">
        <f>IF(C32=0," ",CONCATENATE($C$35," ",B32,"s at $",C32,"…"))</f>
        <v>156 Club Repair Fees at $25…</v>
      </c>
      <c r="G32" s="8"/>
      <c r="H32" s="77">
        <f>IF(C32=0," ",$C$35*C32)</f>
        <v>3900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4.5" thickBot="1" x14ac:dyDescent="0.35">
      <c r="A33" s="1" t="s">
        <v>4</v>
      </c>
      <c r="B33" s="21" t="s">
        <v>67</v>
      </c>
      <c r="C33" s="109">
        <v>0</v>
      </c>
      <c r="F33" s="78" t="s">
        <v>68</v>
      </c>
      <c r="G33" s="79"/>
      <c r="H33" s="80">
        <f>SUM(H28:H32)</f>
        <v>7020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ht="14.5" thickBot="1" x14ac:dyDescent="0.35">
      <c r="A34" s="1" t="s">
        <v>4</v>
      </c>
      <c r="B34" s="17" t="s">
        <v>69</v>
      </c>
      <c r="C34" s="10"/>
      <c r="D34" s="126" t="s">
        <v>70</v>
      </c>
      <c r="G34" s="8"/>
      <c r="H34" s="15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4" x14ac:dyDescent="0.3">
      <c r="B35" s="11" t="s">
        <v>71</v>
      </c>
      <c r="C35" s="110">
        <v>156</v>
      </c>
      <c r="F35" s="81" t="s">
        <v>72</v>
      </c>
      <c r="G35" s="82"/>
      <c r="H35" s="113">
        <v>0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ht="14" x14ac:dyDescent="0.3">
      <c r="B36" s="13" t="s">
        <v>73</v>
      </c>
      <c r="C36" s="111">
        <v>0</v>
      </c>
      <c r="F36" s="81" t="s">
        <v>74</v>
      </c>
      <c r="G36" s="82"/>
      <c r="H36" s="64">
        <f>'PGA Section Financial'!N58</f>
        <v>0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ht="14.5" thickBot="1" x14ac:dyDescent="0.35">
      <c r="B37" s="14" t="s">
        <v>75</v>
      </c>
      <c r="C37" s="112">
        <v>0</v>
      </c>
      <c r="D37" s="62"/>
      <c r="F37" s="83" t="s">
        <v>76</v>
      </c>
      <c r="G37" s="84"/>
      <c r="H37" s="65">
        <f>SUM(H35:H36)</f>
        <v>0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ht="14" x14ac:dyDescent="0.3">
      <c r="B38" s="56"/>
      <c r="C38" s="61"/>
      <c r="D38" s="50"/>
      <c r="E38" s="50"/>
      <c r="G38" s="82"/>
      <c r="H38" s="63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14.5" x14ac:dyDescent="0.35">
      <c r="D39" s="50"/>
      <c r="E39" s="50"/>
      <c r="F39" s="88" t="s">
        <v>77</v>
      </c>
      <c r="G39" s="86"/>
      <c r="H39" s="57">
        <f>H33-H37</f>
        <v>7020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14" x14ac:dyDescent="0.3">
      <c r="D40" s="50"/>
      <c r="E40" s="50"/>
      <c r="F40" s="83"/>
      <c r="G40" s="63"/>
      <c r="H40" s="65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4.5" x14ac:dyDescent="0.35">
      <c r="F41" s="88"/>
      <c r="G41" s="85"/>
      <c r="H41" s="87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5.25" customHeight="1" thickBot="1" x14ac:dyDescent="0.3">
      <c r="A42" s="3" t="s">
        <v>4</v>
      </c>
      <c r="B42" s="3"/>
      <c r="C42" s="3" t="s">
        <v>4</v>
      </c>
      <c r="D42" s="3"/>
      <c r="E42" s="3" t="s">
        <v>4</v>
      </c>
      <c r="F42" s="3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5.25" customHeight="1" thickTop="1" x14ac:dyDescent="0.25">
      <c r="A43" s="5" t="s">
        <v>4</v>
      </c>
      <c r="B43" s="5"/>
      <c r="C43" s="5" t="s">
        <v>4</v>
      </c>
      <c r="D43" s="5"/>
      <c r="E43" s="5" t="s">
        <v>4</v>
      </c>
      <c r="F43" s="5"/>
      <c r="G43" s="6"/>
      <c r="H43" s="6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3" x14ac:dyDescent="0.25">
      <c r="A44" s="122" t="s">
        <v>78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1.25" customHeight="1" thickBot="1" x14ac:dyDescent="0.3"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5.5" x14ac:dyDescent="0.35">
      <c r="B46" s="120" t="str">
        <f>IF(C31=0," ",CONCATENATE("Check for ",B31,"s"," "))</f>
        <v xml:space="preserve">Check for Locker Room Fees </v>
      </c>
      <c r="C46" s="115"/>
      <c r="D46" s="115"/>
      <c r="E46" s="115"/>
      <c r="F46" s="115"/>
      <c r="G46" s="115"/>
      <c r="H46" s="116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6" thickBot="1" x14ac:dyDescent="0.4">
      <c r="B47" s="121" t="str">
        <f>IF(C31=0," ","Made payable to:")</f>
        <v>Made payable to:</v>
      </c>
      <c r="C47" s="172" t="s">
        <v>79</v>
      </c>
      <c r="D47" s="173"/>
      <c r="E47" s="173"/>
      <c r="F47" s="117" t="str">
        <f>IF(C31=0," "," in the amount of…")</f>
        <v xml:space="preserve"> in the amount of…</v>
      </c>
      <c r="G47" s="118"/>
      <c r="H47" s="119">
        <f>H31</f>
        <v>3120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x14ac:dyDescent="0.25">
      <c r="C48" s="114" t="str">
        <f>IF(C31=0," ",CONCATENATE("(This is ",F31,")"))</f>
        <v>(This is 156 Locker Room Fees at $20…)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x14ac:dyDescent="0.25"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3.25" customHeight="1" x14ac:dyDescent="0.25">
      <c r="A50" s="124" t="s">
        <v>80</v>
      </c>
      <c r="B50" s="58"/>
      <c r="C50" s="58"/>
      <c r="D50" s="58"/>
      <c r="E50" s="58"/>
      <c r="F50" s="58"/>
      <c r="G50" s="58"/>
      <c r="H50" s="5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1.25" customHeight="1" x14ac:dyDescent="0.25">
      <c r="A51" s="124"/>
      <c r="B51" s="58"/>
      <c r="C51" s="58"/>
      <c r="D51" s="58"/>
      <c r="E51" s="58"/>
      <c r="F51" s="58"/>
      <c r="G51" s="58"/>
      <c r="H51" s="5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8" customHeight="1" thickBot="1" x14ac:dyDescent="0.3">
      <c r="A52" s="58"/>
      <c r="B52" s="127" t="str">
        <f>IF(AND(C29=0,C37=0)," ","Check made payable to:")</f>
        <v>Check made payable to:</v>
      </c>
      <c r="C52" s="128"/>
      <c r="D52" s="136" t="s">
        <v>81</v>
      </c>
      <c r="E52" s="129"/>
      <c r="F52" s="128"/>
      <c r="G52" s="130" t="str">
        <f>IF(AND(C29=0, C37=0),"","in the amount of…")</f>
        <v>in the amount of…</v>
      </c>
      <c r="H52" s="131">
        <f>H31</f>
        <v>3120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2" customHeight="1" x14ac:dyDescent="0.35">
      <c r="A53" s="58"/>
      <c r="B53" s="67" t="s">
        <v>82</v>
      </c>
      <c r="C53" s="58"/>
      <c r="D53" s="58"/>
      <c r="E53" s="58"/>
      <c r="F53" s="58"/>
      <c r="G53" s="58"/>
      <c r="H53" s="66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x14ac:dyDescent="0.25">
      <c r="A54" s="58"/>
      <c r="B54" s="58"/>
      <c r="C54" s="58"/>
      <c r="D54" s="58"/>
      <c r="E54" s="58"/>
      <c r="F54" s="58"/>
      <c r="G54" s="58"/>
      <c r="H54" s="5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3" x14ac:dyDescent="0.3">
      <c r="A55" s="58"/>
      <c r="B55" s="58" t="s">
        <v>83</v>
      </c>
      <c r="C55" s="58"/>
      <c r="D55" s="58"/>
      <c r="E55" s="68"/>
      <c r="F55" s="58"/>
      <c r="G55" s="58"/>
      <c r="H55" s="5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x14ac:dyDescent="0.25">
      <c r="A56" s="18"/>
      <c r="B56" s="18"/>
      <c r="C56" s="18"/>
      <c r="D56" s="69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1:1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1:1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1:1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1:1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1:1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1:1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1:1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1:1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1:1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1:1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1:1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1:1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1:1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1:1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1:1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1:1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1:1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1:1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1:1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1:1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1:1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1:1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1:1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1:1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1:1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1:1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1:1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1:1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1:1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1:1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1:1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1:1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1:1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1:1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1:1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1:1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1:1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1:1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1:1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1:1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1:1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1:1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1:1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1:1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1:1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1:1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1:1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1:1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1:1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1:1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1:1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1:18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1:18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1:18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1:18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1:18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1:18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1:18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1:18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1:18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1:18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1:18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1:18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1:18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1:18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1:18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1:18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</row>
    <row r="251" spans="1:18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</row>
    <row r="252" spans="1:18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</row>
    <row r="253" spans="1:18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</row>
    <row r="255" spans="1:18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</row>
    <row r="257" spans="1:18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</row>
    <row r="258" spans="1:18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</row>
    <row r="259" spans="1:18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</row>
    <row r="260" spans="1:18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</row>
    <row r="261" spans="1:18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</row>
    <row r="262" spans="1:18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</row>
  </sheetData>
  <sheetProtection selectLockedCells="1"/>
  <mergeCells count="1">
    <mergeCell ref="C47:E47"/>
  </mergeCells>
  <phoneticPr fontId="2" type="noConversion"/>
  <pageMargins left="0.5" right="0.5" top="0.5" bottom="0.5" header="0.5" footer="0.5"/>
  <pageSetup scale="90" orientation="portrait" horizontalDpi="360" copies="2" r:id="rId1"/>
  <headerFooter alignWithMargins="0"/>
  <ignoredErrors>
    <ignoredError sqref="E13:E23 C9:C10 C11:C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545EA-63BF-0044-978A-22F6CA7E0E3A}">
  <dimension ref="A1:B25"/>
  <sheetViews>
    <sheetView zoomScaleNormal="150" zoomScaleSheetLayoutView="100" workbookViewId="0">
      <selection sqref="A1:B1"/>
    </sheetView>
  </sheetViews>
  <sheetFormatPr defaultColWidth="8.81640625" defaultRowHeight="12.5" x14ac:dyDescent="0.25"/>
  <cols>
    <col min="1" max="1" width="71.1796875" customWidth="1"/>
    <col min="2" max="2" width="50.36328125" customWidth="1"/>
  </cols>
  <sheetData>
    <row r="1" spans="1:2" ht="20.5" thickBot="1" x14ac:dyDescent="0.45">
      <c r="A1" s="174" t="s">
        <v>84</v>
      </c>
      <c r="B1" s="174"/>
    </row>
    <row r="2" spans="1:2" ht="16" thickBot="1" x14ac:dyDescent="0.4">
      <c r="A2" s="146" t="s">
        <v>85</v>
      </c>
      <c r="B2" s="141"/>
    </row>
    <row r="3" spans="1:2" ht="16" thickBot="1" x14ac:dyDescent="0.4">
      <c r="A3" s="142" t="s">
        <v>86</v>
      </c>
      <c r="B3" s="148">
        <f>'PGA Section Financial'!D2</f>
        <v>0</v>
      </c>
    </row>
    <row r="4" spans="1:2" ht="16" thickBot="1" x14ac:dyDescent="0.4">
      <c r="A4" s="142" t="s">
        <v>87</v>
      </c>
      <c r="B4" s="148">
        <f>'PGA Section Financial'!D3</f>
        <v>0</v>
      </c>
    </row>
    <row r="5" spans="1:2" ht="16" thickBot="1" x14ac:dyDescent="0.4">
      <c r="A5" s="142" t="s">
        <v>88</v>
      </c>
      <c r="B5" s="148">
        <f>'PGA Section Financial'!D5</f>
        <v>0</v>
      </c>
    </row>
    <row r="6" spans="1:2" ht="16" thickBot="1" x14ac:dyDescent="0.4">
      <c r="A6" s="142" t="s">
        <v>89</v>
      </c>
      <c r="B6" s="152"/>
    </row>
    <row r="7" spans="1:2" ht="16" thickBot="1" x14ac:dyDescent="0.4">
      <c r="A7" s="142" t="s">
        <v>90</v>
      </c>
      <c r="B7" s="152"/>
    </row>
    <row r="8" spans="1:2" ht="16" thickBot="1" x14ac:dyDescent="0.4">
      <c r="A8" s="142" t="s">
        <v>91</v>
      </c>
      <c r="B8" s="152"/>
    </row>
    <row r="9" spans="1:2" ht="16" thickBot="1" x14ac:dyDescent="0.4">
      <c r="A9" s="142" t="s">
        <v>92</v>
      </c>
      <c r="B9" s="152"/>
    </row>
    <row r="10" spans="1:2" ht="16" thickBot="1" x14ac:dyDescent="0.4">
      <c r="A10" s="142" t="s">
        <v>93</v>
      </c>
      <c r="B10" s="152"/>
    </row>
    <row r="11" spans="1:2" ht="16" thickBot="1" x14ac:dyDescent="0.4">
      <c r="A11" s="142" t="s">
        <v>94</v>
      </c>
      <c r="B11" s="152"/>
    </row>
    <row r="12" spans="1:2" ht="16" thickBot="1" x14ac:dyDescent="0.4">
      <c r="A12" s="142" t="s">
        <v>95</v>
      </c>
      <c r="B12" s="157"/>
    </row>
    <row r="13" spans="1:2" ht="16" thickBot="1" x14ac:dyDescent="0.4">
      <c r="A13" s="143" t="s">
        <v>96</v>
      </c>
      <c r="B13" s="144" t="s">
        <v>97</v>
      </c>
    </row>
    <row r="14" spans="1:2" ht="16" thickBot="1" x14ac:dyDescent="0.4">
      <c r="A14" s="145" t="s">
        <v>98</v>
      </c>
      <c r="B14" s="144" t="s">
        <v>97</v>
      </c>
    </row>
    <row r="15" spans="1:2" ht="16" thickBot="1" x14ac:dyDescent="0.4">
      <c r="A15" s="146" t="s">
        <v>99</v>
      </c>
      <c r="B15" s="147"/>
    </row>
    <row r="16" spans="1:2" ht="16" thickBot="1" x14ac:dyDescent="0.4">
      <c r="A16" s="142" t="s">
        <v>71</v>
      </c>
      <c r="B16" s="148">
        <f>'Tournament Financial'!C35</f>
        <v>156</v>
      </c>
    </row>
    <row r="17" spans="1:2" ht="16" thickBot="1" x14ac:dyDescent="0.4">
      <c r="A17" s="149" t="s">
        <v>100</v>
      </c>
      <c r="B17" s="154">
        <f>'Tournament Financial'!C31</f>
        <v>20</v>
      </c>
    </row>
    <row r="18" spans="1:2" ht="16" thickBot="1" x14ac:dyDescent="0.4">
      <c r="A18" s="150" t="s">
        <v>101</v>
      </c>
      <c r="B18" s="158">
        <f>'Tournament Financial'!H31</f>
        <v>3120</v>
      </c>
    </row>
    <row r="19" spans="1:2" ht="31" x14ac:dyDescent="0.35">
      <c r="A19" s="151" t="s">
        <v>119</v>
      </c>
      <c r="B19" s="153"/>
    </row>
    <row r="20" spans="1:2" ht="15.5" x14ac:dyDescent="0.35">
      <c r="A20" s="151"/>
      <c r="B20" s="153"/>
    </row>
    <row r="21" spans="1:2" ht="15.5" x14ac:dyDescent="0.35">
      <c r="A21" s="151"/>
      <c r="B21" s="153"/>
    </row>
    <row r="22" spans="1:2" ht="15.5" x14ac:dyDescent="0.35">
      <c r="A22" s="151"/>
      <c r="B22" s="153"/>
    </row>
    <row r="23" spans="1:2" ht="15.5" x14ac:dyDescent="0.35">
      <c r="A23" s="151" t="s">
        <v>102</v>
      </c>
      <c r="B23" s="153"/>
    </row>
    <row r="24" spans="1:2" ht="15.5" x14ac:dyDescent="0.35">
      <c r="A24" s="151" t="s">
        <v>103</v>
      </c>
      <c r="B24" s="153"/>
    </row>
    <row r="25" spans="1:2" ht="15.5" x14ac:dyDescent="0.35">
      <c r="A25" s="151" t="s">
        <v>104</v>
      </c>
      <c r="B25" s="153"/>
    </row>
  </sheetData>
  <mergeCells count="1">
    <mergeCell ref="A1:B1"/>
  </mergeCells>
  <pageMargins left="0.25" right="0.25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  <pageSetUpPr fitToPage="1"/>
  </sheetPr>
  <dimension ref="A1:Z275"/>
  <sheetViews>
    <sheetView zoomScaleNormal="100" zoomScalePageLayoutView="125" workbookViewId="0">
      <selection activeCell="M4" sqref="M4"/>
    </sheetView>
  </sheetViews>
  <sheetFormatPr defaultColWidth="8.81640625" defaultRowHeight="12.5" x14ac:dyDescent="0.25"/>
  <sheetData>
    <row r="1" spans="1:26" ht="23" x14ac:dyDescent="0.5">
      <c r="A1" s="25" t="s">
        <v>118</v>
      </c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7.5" x14ac:dyDescent="0.35">
      <c r="A2" s="23" t="str">
        <f>'PGA Section Financial'!A2</f>
        <v>Tournament:</v>
      </c>
      <c r="D2" s="105">
        <f>'PGA Section Financial'!D2:J2</f>
        <v>0</v>
      </c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7.5" x14ac:dyDescent="0.35">
      <c r="A3" s="23" t="str">
        <f>'PGA Section Financial'!A3</f>
        <v>Dates:</v>
      </c>
      <c r="D3" s="105">
        <f>'PGA Section Financial'!D3:J3</f>
        <v>0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7.5" x14ac:dyDescent="0.35">
      <c r="A4" s="23" t="str">
        <f>'PGA Section Financial'!A4</f>
        <v>PGA Section:</v>
      </c>
      <c r="D4" s="105">
        <f>'PGA Section Financial'!D4:J4</f>
        <v>0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8" thickBot="1" x14ac:dyDescent="0.4">
      <c r="A5" s="24" t="str">
        <f>'PGA Section Financial'!A5</f>
        <v>Advance Official(s):</v>
      </c>
      <c r="B5" s="22"/>
      <c r="C5" s="22"/>
      <c r="D5" s="106">
        <f>'PGA Section Financial'!D5:J5</f>
        <v>0</v>
      </c>
      <c r="E5" s="22"/>
      <c r="F5" s="22"/>
      <c r="G5" s="22"/>
      <c r="H5" s="22"/>
      <c r="I5" s="22"/>
      <c r="J5" s="22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3" thickTop="1" x14ac:dyDescent="0.25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3" x14ac:dyDescent="0.3">
      <c r="A7" s="28" t="s">
        <v>105</v>
      </c>
      <c r="G7" s="28" t="s">
        <v>113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3" x14ac:dyDescent="0.3">
      <c r="A8" s="132"/>
      <c r="B8" s="31"/>
      <c r="C8" s="31"/>
      <c r="D8" s="31"/>
      <c r="E8" s="32"/>
      <c r="F8" s="32"/>
      <c r="G8" s="132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3" x14ac:dyDescent="0.3">
      <c r="A9" s="132"/>
      <c r="B9" s="31"/>
      <c r="C9" s="31"/>
      <c r="D9" s="31"/>
      <c r="E9" s="32"/>
      <c r="F9" s="32"/>
      <c r="G9" s="132"/>
      <c r="H9" s="31"/>
      <c r="I9" s="31"/>
      <c r="J9" s="31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3" x14ac:dyDescent="0.3">
      <c r="A10" s="132"/>
      <c r="B10" s="31"/>
      <c r="C10" s="31"/>
      <c r="D10" s="31"/>
      <c r="E10" s="32"/>
      <c r="F10" s="32"/>
      <c r="G10" s="132"/>
      <c r="H10" s="31"/>
      <c r="I10" s="31"/>
      <c r="J10" s="31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" x14ac:dyDescent="0.3">
      <c r="A11" s="132"/>
      <c r="B11" s="31"/>
      <c r="C11" s="31"/>
      <c r="D11" s="31"/>
      <c r="E11" s="32"/>
      <c r="F11" s="32"/>
      <c r="G11" s="132"/>
      <c r="H11" s="31"/>
      <c r="I11" s="31"/>
      <c r="J11" s="31"/>
      <c r="K11" s="33" t="s">
        <v>4</v>
      </c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3" x14ac:dyDescent="0.3">
      <c r="A12" s="132"/>
      <c r="B12" s="31"/>
      <c r="C12" s="31"/>
      <c r="D12" s="31"/>
      <c r="E12" s="32"/>
      <c r="F12" s="32"/>
      <c r="G12" s="132"/>
      <c r="H12" s="31"/>
      <c r="I12" s="31"/>
      <c r="J12" s="31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" x14ac:dyDescent="0.3">
      <c r="A13" s="132"/>
      <c r="B13" s="31"/>
      <c r="C13" s="31"/>
      <c r="D13" s="46"/>
      <c r="E13" s="32"/>
      <c r="F13" s="32"/>
      <c r="G13" s="132"/>
      <c r="H13" s="31"/>
      <c r="I13" s="31"/>
      <c r="J13" s="3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" x14ac:dyDescent="0.3">
      <c r="A14" s="132"/>
      <c r="B14" s="31"/>
      <c r="C14" s="31"/>
      <c r="D14" s="31"/>
      <c r="E14" s="32"/>
      <c r="F14" s="32"/>
      <c r="G14" s="31"/>
      <c r="H14" s="31"/>
      <c r="I14" s="31"/>
      <c r="J14" s="3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3" x14ac:dyDescent="0.3">
      <c r="A15" s="132"/>
      <c r="B15" s="31"/>
      <c r="C15" s="31"/>
      <c r="D15" s="31"/>
      <c r="E15" s="32"/>
      <c r="F15" s="32"/>
      <c r="G15" s="31"/>
      <c r="H15" s="31"/>
      <c r="I15" s="31"/>
      <c r="J15" s="3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3" x14ac:dyDescent="0.3">
      <c r="A16" s="132"/>
      <c r="B16" s="31"/>
      <c r="C16" s="31"/>
      <c r="D16" s="31"/>
      <c r="E16" s="32"/>
      <c r="F16" s="32"/>
      <c r="G16" s="31"/>
      <c r="H16" s="31"/>
      <c r="I16" s="31"/>
      <c r="J16" s="31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" x14ac:dyDescent="0.3">
      <c r="A17" s="132"/>
      <c r="B17" s="31"/>
      <c r="C17" s="31"/>
      <c r="D17" s="31"/>
      <c r="E17" s="32"/>
      <c r="F17" s="32"/>
      <c r="G17" s="31"/>
      <c r="H17" s="31"/>
      <c r="I17" s="31"/>
      <c r="J17" s="31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3" x14ac:dyDescent="0.3">
      <c r="A18" s="132"/>
      <c r="B18" s="31"/>
      <c r="C18" s="31"/>
      <c r="D18" s="31"/>
      <c r="E18" s="32"/>
      <c r="F18" s="32"/>
      <c r="G18" s="31"/>
      <c r="H18" s="31"/>
      <c r="I18" s="31"/>
      <c r="J18" s="3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3" x14ac:dyDescent="0.3">
      <c r="A19" s="132"/>
      <c r="B19" s="31"/>
      <c r="C19" s="31"/>
      <c r="D19" s="31"/>
      <c r="E19" s="32"/>
      <c r="F19" s="32"/>
      <c r="G19" s="31"/>
      <c r="H19" s="31"/>
      <c r="I19" s="31"/>
      <c r="J19" s="31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3" x14ac:dyDescent="0.3">
      <c r="A20" s="132"/>
      <c r="B20" s="31"/>
      <c r="C20" s="31"/>
      <c r="D20" s="31"/>
      <c r="E20" s="32"/>
      <c r="F20" s="32"/>
      <c r="G20" s="31"/>
      <c r="H20" s="31"/>
      <c r="I20" s="31"/>
      <c r="J20" s="31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3" x14ac:dyDescent="0.3">
      <c r="A21" s="132"/>
      <c r="B21" s="31"/>
      <c r="C21" s="31"/>
      <c r="D21" s="31"/>
      <c r="E21" s="32"/>
      <c r="F21" s="32"/>
      <c r="G21" s="31"/>
      <c r="H21" s="31"/>
      <c r="I21" s="31"/>
      <c r="J21" s="31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3" x14ac:dyDescent="0.3">
      <c r="A22" s="132"/>
      <c r="B22" s="31"/>
      <c r="C22" s="31"/>
      <c r="D22" s="31"/>
      <c r="E22" s="32"/>
      <c r="F22" s="32"/>
      <c r="G22" s="31"/>
      <c r="H22" s="31"/>
      <c r="I22" s="31"/>
      <c r="J22" s="31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3" x14ac:dyDescent="0.3">
      <c r="A23" s="132"/>
      <c r="B23" s="31"/>
      <c r="C23" s="31"/>
      <c r="D23" s="31"/>
      <c r="E23" s="32"/>
      <c r="F23" s="32"/>
      <c r="G23" s="31"/>
      <c r="H23" s="31"/>
      <c r="I23" s="31"/>
      <c r="J23" s="31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3" x14ac:dyDescent="0.3">
      <c r="A24" s="132"/>
      <c r="B24" s="31"/>
      <c r="C24" s="31"/>
      <c r="D24" s="31"/>
      <c r="E24" s="32"/>
      <c r="F24" s="32"/>
      <c r="G24" s="31"/>
      <c r="H24" s="31"/>
      <c r="I24" s="31"/>
      <c r="J24" s="31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3" x14ac:dyDescent="0.3">
      <c r="A25" s="28" t="s">
        <v>106</v>
      </c>
      <c r="B25" s="29"/>
      <c r="C25" s="31"/>
      <c r="D25" s="31"/>
      <c r="E25" s="32"/>
      <c r="F25" s="32"/>
      <c r="G25" s="31"/>
      <c r="H25" s="31"/>
      <c r="I25" s="31"/>
      <c r="J25" s="31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3" x14ac:dyDescent="0.3">
      <c r="A26" s="132"/>
      <c r="B26" s="31"/>
      <c r="C26" s="31"/>
      <c r="D26" s="31"/>
      <c r="E26" s="32"/>
      <c r="F26" s="32"/>
      <c r="G26" s="31"/>
      <c r="H26" s="31"/>
      <c r="I26" s="31"/>
      <c r="J26" s="31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3" x14ac:dyDescent="0.3">
      <c r="A27" s="132"/>
      <c r="B27" s="31"/>
      <c r="C27" s="31"/>
      <c r="D27" s="31"/>
      <c r="E27" s="32"/>
      <c r="F27" s="32"/>
      <c r="G27" s="31"/>
      <c r="H27" s="31"/>
      <c r="I27" s="31"/>
      <c r="J27" s="31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3" x14ac:dyDescent="0.3">
      <c r="A28" s="132"/>
      <c r="B28" s="31"/>
      <c r="C28" s="31"/>
      <c r="D28" s="31"/>
      <c r="E28" s="32"/>
      <c r="F28" s="32"/>
      <c r="G28" s="31"/>
      <c r="H28" s="31"/>
      <c r="I28" s="31"/>
      <c r="J28" s="31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3" x14ac:dyDescent="0.3">
      <c r="A29" s="132"/>
      <c r="B29" s="31"/>
      <c r="C29" s="31"/>
      <c r="D29" s="31"/>
      <c r="E29" s="32"/>
      <c r="F29" s="32"/>
      <c r="G29" s="31"/>
      <c r="H29" s="31"/>
      <c r="I29" s="31"/>
      <c r="J29" s="31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3" x14ac:dyDescent="0.3">
      <c r="A30" s="132"/>
      <c r="B30" s="31"/>
      <c r="C30" s="31"/>
      <c r="D30" s="31"/>
      <c r="E30" s="32"/>
      <c r="F30" s="32"/>
      <c r="G30" s="31"/>
      <c r="H30" s="31"/>
      <c r="I30" s="31"/>
      <c r="J30" s="31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3" x14ac:dyDescent="0.3">
      <c r="A31" s="28" t="s">
        <v>107</v>
      </c>
      <c r="B31" s="29"/>
      <c r="C31" s="31"/>
      <c r="D31" s="31"/>
      <c r="E31" s="32"/>
      <c r="F31" s="32"/>
      <c r="G31" s="31"/>
      <c r="H31" s="31"/>
      <c r="I31" s="31"/>
      <c r="J31" s="31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3" x14ac:dyDescent="0.3">
      <c r="A32" s="132"/>
      <c r="B32" s="31"/>
      <c r="C32" s="31"/>
      <c r="D32" s="31"/>
      <c r="E32" s="32"/>
      <c r="F32" s="32"/>
      <c r="G32" s="31"/>
      <c r="H32" s="31"/>
      <c r="I32" s="31"/>
      <c r="J32" s="31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3" x14ac:dyDescent="0.3">
      <c r="A33" s="132"/>
      <c r="B33" s="31"/>
      <c r="C33" s="31"/>
      <c r="D33" s="31"/>
      <c r="E33" s="32"/>
      <c r="F33" s="32"/>
      <c r="G33" s="31"/>
      <c r="H33" s="31"/>
      <c r="I33" s="31"/>
      <c r="J33" s="31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3" x14ac:dyDescent="0.3">
      <c r="A34" s="132"/>
      <c r="B34" s="31"/>
      <c r="C34" s="31"/>
      <c r="D34" s="31"/>
      <c r="E34" s="32"/>
      <c r="F34" s="32"/>
      <c r="G34" s="31"/>
      <c r="H34" s="31"/>
      <c r="I34" s="31"/>
      <c r="J34" s="31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3" x14ac:dyDescent="0.3">
      <c r="A35" s="132"/>
      <c r="B35" s="31"/>
      <c r="C35" s="31"/>
      <c r="D35" s="31"/>
      <c r="E35" s="32"/>
      <c r="F35" s="32"/>
      <c r="G35" s="31"/>
      <c r="H35" s="31"/>
      <c r="I35" s="31"/>
      <c r="J35" s="31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" x14ac:dyDescent="0.3">
      <c r="A36" s="132"/>
      <c r="B36" s="31"/>
      <c r="C36" s="31"/>
      <c r="D36" s="31"/>
      <c r="E36" s="32"/>
      <c r="F36" s="32"/>
      <c r="G36" s="31"/>
      <c r="H36" s="31"/>
      <c r="I36" s="31"/>
      <c r="J36" s="31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3" x14ac:dyDescent="0.3">
      <c r="A37" s="31"/>
      <c r="B37" s="31"/>
      <c r="C37" s="31"/>
      <c r="D37" s="31"/>
      <c r="E37" s="32"/>
      <c r="F37" s="32"/>
      <c r="G37" s="31"/>
      <c r="H37" s="31"/>
      <c r="I37" s="31"/>
      <c r="J37" s="31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3" x14ac:dyDescent="0.3">
      <c r="A38" s="32"/>
      <c r="B38" s="31"/>
      <c r="C38" s="31"/>
      <c r="D38" s="31"/>
      <c r="E38" s="32"/>
      <c r="F38" s="32"/>
      <c r="G38" s="31"/>
      <c r="H38" s="31"/>
      <c r="I38" s="31"/>
      <c r="J38" s="31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3" x14ac:dyDescent="0.3">
      <c r="A39" s="31"/>
      <c r="B39" s="31"/>
      <c r="C39" s="31"/>
      <c r="D39" s="31"/>
      <c r="E39" s="32"/>
      <c r="F39" s="32"/>
      <c r="G39" s="31"/>
      <c r="H39" s="31"/>
      <c r="I39" s="31"/>
      <c r="J39" s="31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3" x14ac:dyDescent="0.3">
      <c r="A40" s="28" t="s">
        <v>108</v>
      </c>
      <c r="B40" s="29"/>
      <c r="C40" s="31"/>
      <c r="D40" s="31"/>
      <c r="E40" s="32"/>
      <c r="F40" s="32"/>
      <c r="G40" s="31"/>
      <c r="H40" s="31"/>
      <c r="I40" s="31"/>
      <c r="J40" s="31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3" x14ac:dyDescent="0.3">
      <c r="A41" s="132"/>
      <c r="B41" s="31"/>
      <c r="C41" s="31"/>
      <c r="D41" s="31"/>
      <c r="E41" s="32"/>
      <c r="F41" s="32"/>
      <c r="G41" s="31"/>
      <c r="H41" s="31"/>
      <c r="I41" s="31"/>
      <c r="J41" s="31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3" x14ac:dyDescent="0.3">
      <c r="A42" s="132"/>
      <c r="B42" s="31"/>
      <c r="C42" s="31"/>
      <c r="D42" s="31"/>
      <c r="E42" s="32"/>
      <c r="F42" s="32"/>
      <c r="G42" s="31"/>
      <c r="H42" s="31"/>
      <c r="I42" s="31"/>
      <c r="J42" s="31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3" x14ac:dyDescent="0.3">
      <c r="A43" s="132"/>
      <c r="B43" s="31"/>
      <c r="C43" s="31"/>
      <c r="D43" s="31"/>
      <c r="E43" s="32"/>
      <c r="F43" s="32"/>
      <c r="G43" s="31"/>
      <c r="H43" s="31"/>
      <c r="I43" s="31"/>
      <c r="J43" s="31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3" x14ac:dyDescent="0.3">
      <c r="A44" s="132"/>
      <c r="B44" s="31"/>
      <c r="C44" s="31"/>
      <c r="D44" s="31"/>
      <c r="E44" s="32"/>
      <c r="F44" s="32"/>
      <c r="G44" s="31"/>
      <c r="H44" s="31"/>
      <c r="I44" s="31"/>
      <c r="J44" s="31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3" x14ac:dyDescent="0.3">
      <c r="A45" s="132"/>
      <c r="B45" s="31"/>
      <c r="C45" s="31"/>
      <c r="D45" s="31"/>
      <c r="E45" s="32"/>
      <c r="F45" s="32"/>
      <c r="G45" s="31"/>
      <c r="H45" s="31"/>
      <c r="I45" s="31"/>
      <c r="J45" s="31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25">
      <c r="A46" s="95"/>
      <c r="B46" s="32"/>
      <c r="C46" s="32"/>
      <c r="D46" s="32"/>
      <c r="E46" s="32"/>
      <c r="F46" s="32"/>
      <c r="G46" s="32"/>
      <c r="H46" s="32"/>
      <c r="I46" s="32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25">
      <c r="A47" s="95"/>
      <c r="B47" s="32"/>
      <c r="C47" s="32"/>
      <c r="D47" s="32"/>
      <c r="E47" s="32"/>
      <c r="F47" s="32"/>
      <c r="G47" s="32"/>
      <c r="H47" s="32"/>
      <c r="I47" s="32"/>
      <c r="J47" s="3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25">
      <c r="A48" s="95"/>
      <c r="B48" s="32"/>
      <c r="C48" s="32"/>
      <c r="D48" s="32"/>
      <c r="E48" s="32"/>
      <c r="F48" s="32"/>
      <c r="G48" s="32"/>
      <c r="H48" s="32"/>
      <c r="I48" s="32"/>
      <c r="J48" s="3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25">
      <c r="A49" s="95"/>
      <c r="B49" s="32"/>
      <c r="C49" s="32"/>
      <c r="D49" s="32"/>
      <c r="E49" s="32"/>
      <c r="F49" s="32"/>
      <c r="G49" s="32"/>
      <c r="H49" s="32"/>
      <c r="I49" s="32"/>
      <c r="J49" s="32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7.5" x14ac:dyDescent="0.35">
      <c r="B51" s="32"/>
      <c r="C51" s="32"/>
      <c r="D51" s="32"/>
      <c r="E51" s="30" t="s">
        <v>109</v>
      </c>
      <c r="F51" s="32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25"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x14ac:dyDescent="0.2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x14ac:dyDescent="0.2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x14ac:dyDescent="0.2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</sheetData>
  <sheetProtection selectLockedCells="1"/>
  <phoneticPr fontId="2" type="noConversion"/>
  <conditionalFormatting sqref="A9:A22">
    <cfRule type="cellIs" dxfId="1" priority="1" stopIfTrue="1" operator="equal">
      <formula>" "</formula>
    </cfRule>
  </conditionalFormatting>
  <conditionalFormatting sqref="G9:G44 A29">
    <cfRule type="cellIs" dxfId="0" priority="2" stopIfTrue="1" operator="equal">
      <formula>" "</formula>
    </cfRule>
  </conditionalFormatting>
  <pageMargins left="0.5" right="0.5" top="0.5" bottom="0.5" header="0.5" footer="0.5"/>
  <pageSetup orientation="portrait" horizontalDpi="360" copies="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d0b5a-5a97-4a74-856d-5ecdf1a10984" xsi:nil="true"/>
    <lcf76f155ced4ddcb4097134ff3c332f xmlns="4858dbe0-58b0-4e43-9b7f-b0c77bc3307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2AF8437C0A6448873B642849F91CE" ma:contentTypeVersion="13" ma:contentTypeDescription="Create a new document." ma:contentTypeScope="" ma:versionID="c1ae2a5d5b3c7beb583d3ea07744fcfb">
  <xsd:schema xmlns:xsd="http://www.w3.org/2001/XMLSchema" xmlns:xs="http://www.w3.org/2001/XMLSchema" xmlns:p="http://schemas.microsoft.com/office/2006/metadata/properties" xmlns:ns2="4858dbe0-58b0-4e43-9b7f-b0c77bc3307f" xmlns:ns3="927d0b5a-5a97-4a74-856d-5ecdf1a10984" targetNamespace="http://schemas.microsoft.com/office/2006/metadata/properties" ma:root="true" ma:fieldsID="0209c3b829cc7b2e03b305fa6d22d267" ns2:_="" ns3:_="">
    <xsd:import namespace="4858dbe0-58b0-4e43-9b7f-b0c77bc3307f"/>
    <xsd:import namespace="927d0b5a-5a97-4a74-856d-5ecdf1a10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8dbe0-58b0-4e43-9b7f-b0c77bc33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b5b0fbc-811f-4f81-a89c-2ebc5a309e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d0b5a-5a97-4a74-856d-5ecdf1a1098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b8b885-ef12-4ce6-a3d6-af717d94a771}" ma:internalName="TaxCatchAll" ma:showField="CatchAllData" ma:web="927d0b5a-5a97-4a74-856d-5ecdf1a10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65DF92-63A5-4F52-8EDF-74806C1B4D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65A844-7DC0-4813-9B49-818FEFD82B46}">
  <ds:schemaRefs>
    <ds:schemaRef ds:uri="http://schemas.microsoft.com/office/2006/metadata/properties"/>
    <ds:schemaRef ds:uri="http://schemas.microsoft.com/office/infopath/2007/PartnerControls"/>
    <ds:schemaRef ds:uri="927d0b5a-5a97-4a74-856d-5ecdf1a10984"/>
    <ds:schemaRef ds:uri="4858dbe0-58b0-4e43-9b7f-b0c77bc3307f"/>
  </ds:schemaRefs>
</ds:datastoreItem>
</file>

<file path=customXml/itemProps3.xml><?xml version="1.0" encoding="utf-8"?>
<ds:datastoreItem xmlns:ds="http://schemas.openxmlformats.org/officeDocument/2006/customXml" ds:itemID="{1F15E7E5-F560-4C8D-9A90-13B6A9403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58dbe0-58b0-4e43-9b7f-b0c77bc3307f"/>
    <ds:schemaRef ds:uri="927d0b5a-5a97-4a74-856d-5ecdf1a109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PGA Section Financial</vt:lpstr>
      <vt:lpstr>Tournament Financial</vt:lpstr>
      <vt:lpstr>Locker Room Invoice</vt:lpstr>
      <vt:lpstr>Non-Members Form</vt:lpstr>
      <vt:lpstr>'Non-Members Form'!Print_Area</vt:lpstr>
      <vt:lpstr>'PGA Section Financial'!Print_Area</vt:lpstr>
      <vt:lpstr>'Tournament Financial'!Print_Area</vt:lpstr>
    </vt:vector>
  </TitlesOfParts>
  <Manager/>
  <Company>PGA TOUR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PGATOUR PGATOUR</dc:creator>
  <cp:keywords/>
  <dc:description/>
  <cp:lastModifiedBy>Sharon Thomas</cp:lastModifiedBy>
  <cp:revision/>
  <dcterms:created xsi:type="dcterms:W3CDTF">2002-12-17T21:56:13Z</dcterms:created>
  <dcterms:modified xsi:type="dcterms:W3CDTF">2025-11-14T17:00:00Z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0x0101004682AF8437C0A6448873B642849F91CE</vt:lpwstr>
  </property>
  <property fmtid="{D5CDD505-2E9C-101B-9397-08002B2CF9AE}" pid="3" name="MediaServiceImageTags">
    <vt:lpwstr/>
  </property>
</Properties>
</file>